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enise Bender\Documents\HR info_Psych\fellowships\"/>
    </mc:Choice>
  </mc:AlternateContent>
  <bookViews>
    <workbookView xWindow="0" yWindow="0" windowWidth="28800" windowHeight="12435" activeTab="1"/>
  </bookViews>
  <sheets>
    <sheet name="Instructions" sheetId="5" r:id="rId1"/>
    <sheet name="Calculations" sheetId="1" r:id="rId2"/>
    <sheet name="Fees" sheetId="3" r:id="rId3"/>
    <sheet name="Tuiton Rates" sheetId="2" r:id="rId4"/>
    <sheet name="Tuition Remission" sheetId="4" r:id="rId5"/>
  </sheet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9" i="3" l="1"/>
  <c r="B5" i="3"/>
  <c r="E17" i="1" l="1"/>
  <c r="B17" i="1"/>
  <c r="K9" i="1" l="1"/>
  <c r="H9" i="1"/>
  <c r="E9" i="1"/>
  <c r="B9" i="1"/>
  <c r="K8" i="1" l="1"/>
  <c r="K18" i="1" s="1"/>
  <c r="B19" i="4"/>
  <c r="B18" i="3"/>
  <c r="H18" i="1"/>
  <c r="E18" i="1"/>
  <c r="B18" i="1"/>
  <c r="H8" i="1" l="1"/>
  <c r="E8" i="1"/>
  <c r="B8" i="1"/>
  <c r="D5" i="3" l="1"/>
  <c r="D18" i="3" s="1"/>
  <c r="D19" i="3" s="1"/>
  <c r="C5" i="3"/>
  <c r="C18" i="3" s="1"/>
  <c r="C19" i="3" s="1"/>
  <c r="K10" i="1" l="1"/>
  <c r="K11" i="1" s="1"/>
  <c r="K15" i="1" s="1"/>
  <c r="K19" i="1" s="1"/>
  <c r="H10" i="1"/>
  <c r="H11" i="1" s="1"/>
  <c r="H15" i="1" s="1"/>
  <c r="H19" i="1" s="1"/>
  <c r="E11" i="1" l="1"/>
  <c r="E15" i="1" l="1"/>
  <c r="E19" i="1" s="1"/>
  <c r="B11" i="1"/>
  <c r="B15" i="1" s="1"/>
  <c r="B19" i="1" s="1"/>
</calcChain>
</file>

<file path=xl/sharedStrings.xml><?xml version="1.0" encoding="utf-8"?>
<sst xmlns="http://schemas.openxmlformats.org/spreadsheetml/2006/main" count="134" uniqueCount="103">
  <si>
    <t>Insurance</t>
  </si>
  <si>
    <t>student computing fee</t>
  </si>
  <si>
    <t>capital construction fee</t>
  </si>
  <si>
    <t>mental health resource fee</t>
  </si>
  <si>
    <t>rec center fee</t>
  </si>
  <si>
    <t>student activity fee</t>
  </si>
  <si>
    <t>Total</t>
  </si>
  <si>
    <t>student health fee</t>
  </si>
  <si>
    <t>Total due after award(s)</t>
  </si>
  <si>
    <t>Tuition Remission Exception </t>
  </si>
  <si>
    <t>Tuition remission (5 credits)</t>
  </si>
  <si>
    <t>A&amp;S tech (1.32 per credit)</t>
  </si>
  <si>
    <t>bike program fee</t>
  </si>
  <si>
    <t>career services fee</t>
  </si>
  <si>
    <t>transit pass fee</t>
  </si>
  <si>
    <t>cultural enrichment fee</t>
  </si>
  <si>
    <t>Insurance covered</t>
  </si>
  <si>
    <t>Tuition Rates</t>
  </si>
  <si>
    <t>Credit Hours</t>
  </si>
  <si>
    <t>Fall2020/Spring 2021</t>
  </si>
  <si>
    <t>Tuition</t>
  </si>
  <si>
    <t>6 or less</t>
  </si>
  <si>
    <t>7 or more</t>
  </si>
  <si>
    <t>Fees</t>
  </si>
  <si>
    <t>$85.27 for one class of fewer than 5 credits</t>
  </si>
  <si>
    <t>$48.01 for on class of fewer than 5 credits</t>
  </si>
  <si>
    <t>Fall/Spring</t>
  </si>
  <si>
    <t>Tuition exception</t>
  </si>
  <si>
    <t xml:space="preserve">Example if hired on 10% appointment </t>
  </si>
  <si>
    <t>Insurance covered*</t>
  </si>
  <si>
    <t>Hours employed per week</t>
  </si>
  <si>
    <t>Appointment Percentage</t>
  </si>
  <si>
    <t>18-20</t>
  </si>
  <si>
    <t>45-50%</t>
  </si>
  <si>
    <t>Amount</t>
  </si>
  <si>
    <t>Tuition Remission</t>
  </si>
  <si>
    <t>Coverage is determined by % appointment the student holds</t>
  </si>
  <si>
    <t>*Designed specifically for students with private health insurance coverage, the BuffCare Program helps cover out-of-pocket expenses for medical services provided on campus after your primary insurance has been billed. This includes services provided at Wardenburg Health Center and at Health and Wellness Services in the Village Center at Williams Village.</t>
  </si>
  <si>
    <t>Tuition Coverage (credit hours)</t>
  </si>
  <si>
    <t>4 or less</t>
  </si>
  <si>
    <t>Do you have CU Insurance?</t>
  </si>
  <si>
    <t>5 or less</t>
  </si>
  <si>
    <t>12.5% or less</t>
  </si>
  <si>
    <t>For an GRA appointment of less than 15%, if the student is being paid from a sponsored project, a Tuition Remission Exception form may be used to charge tuition in proportion to the actual effort on the sponsored project. Approval is needed from the grad school and hiring PI.</t>
  </si>
  <si>
    <t>% of appointment</t>
  </si>
  <si>
    <t>% of time appointment</t>
  </si>
  <si>
    <t>25% Appointment</t>
  </si>
  <si>
    <t>20% Appointment</t>
  </si>
  <si>
    <t>15% Appointment</t>
  </si>
  <si>
    <t>less than 15% Appointment</t>
  </si>
  <si>
    <t>Credits taken</t>
  </si>
  <si>
    <t>Tuition Bill</t>
  </si>
  <si>
    <t>Tuition remission (3 credits)</t>
  </si>
  <si>
    <t>Tuition remission (4 credits)</t>
  </si>
  <si>
    <t>*$1773.00 is the total amount the University covers of the $1948.00 expense</t>
  </si>
  <si>
    <t>Student Fees</t>
  </si>
  <si>
    <t>Remaining Amount</t>
  </si>
  <si>
    <t>Yes</t>
  </si>
  <si>
    <t>***Additional appointments must first be approved by the Sponsor (NIH) or Grad School (NSF) and then the PI or Department***</t>
  </si>
  <si>
    <t>Grad Student Fees</t>
  </si>
  <si>
    <t xml:space="preserve">   Could apply this amount towards tuition if request is approved</t>
  </si>
  <si>
    <t>Do you have Buff Care</t>
  </si>
  <si>
    <t>Buff Care supplement*</t>
  </si>
  <si>
    <t>NIH (NRSA) Awards give an additional $4200.00 institutional allowance per year that may be used for research needs and/or insurance fees</t>
  </si>
  <si>
    <t>**Possible to request a tuition exception for less than a 15% appointment - see Tuition Remission tab</t>
  </si>
  <si>
    <t>Tuition remission (Exception)**</t>
  </si>
  <si>
    <t>Instructions on how to use and read the fellowship spreadsheet</t>
  </si>
  <si>
    <r>
      <t>1)</t>
    </r>
    <r>
      <rPr>
        <sz val="7"/>
        <color theme="1"/>
        <rFont val="Times New Roman"/>
        <family val="1"/>
      </rPr>
      <t xml:space="preserve">      </t>
    </r>
    <r>
      <rPr>
        <sz val="11"/>
        <color theme="1"/>
        <rFont val="Calibri"/>
        <family val="2"/>
        <scheme val="minor"/>
      </rPr>
      <t>Fill in cells B2 through B4 and possibly B5</t>
    </r>
  </si>
  <si>
    <r>
      <t>a.</t>
    </r>
    <r>
      <rPr>
        <sz val="7"/>
        <color theme="1"/>
        <rFont val="Times New Roman"/>
        <family val="1"/>
      </rPr>
      <t xml:space="preserve">    </t>
    </r>
    <r>
      <rPr>
        <sz val="11"/>
        <color theme="1"/>
        <rFont val="Calibri"/>
        <family val="2"/>
        <scheme val="minor"/>
      </rPr>
      <t>B2 – Enter how many credits you are taking in the semester</t>
    </r>
  </si>
  <si>
    <r>
      <t>b.</t>
    </r>
    <r>
      <rPr>
        <sz val="7"/>
        <color theme="1"/>
        <rFont val="Times New Roman"/>
        <family val="1"/>
      </rPr>
      <t xml:space="preserve">   </t>
    </r>
    <r>
      <rPr>
        <sz val="11"/>
        <color theme="1"/>
        <rFont val="Calibri"/>
        <family val="2"/>
        <scheme val="minor"/>
      </rPr>
      <t>B3 – Choose a % of time appointment from the dropdown</t>
    </r>
  </si>
  <si>
    <r>
      <t>c.</t>
    </r>
    <r>
      <rPr>
        <sz val="7"/>
        <color theme="1"/>
        <rFont val="Times New Roman"/>
        <family val="1"/>
      </rPr>
      <t xml:space="preserve">    </t>
    </r>
    <r>
      <rPr>
        <sz val="11"/>
        <color theme="1"/>
        <rFont val="Calibri"/>
        <family val="2"/>
        <scheme val="minor"/>
      </rPr>
      <t>B4 – Do you have CU insurance (yes or no)</t>
    </r>
  </si>
  <si>
    <r>
      <t>d.</t>
    </r>
    <r>
      <rPr>
        <sz val="7"/>
        <color theme="1"/>
        <rFont val="Times New Roman"/>
        <family val="1"/>
      </rPr>
      <t xml:space="preserve">   </t>
    </r>
    <r>
      <rPr>
        <sz val="11"/>
        <color theme="1"/>
        <rFont val="Calibri"/>
        <family val="2"/>
        <scheme val="minor"/>
      </rPr>
      <t>B5 – If no in B4, do you have Buff Care (yes or no)</t>
    </r>
  </si>
  <si>
    <t>Based on your answers in B2 through B5, the spreadsheet will automatically calculate your tuition amount, insurance amount and student fees. Rates are based on the 2020 –2021 Tuition and Fee Rate Sheets posted on the Bursars Office website.</t>
  </si>
  <si>
    <t>https://www.colorado.edu/bursar/costs/tuition-fee-rate-sheets</t>
  </si>
  <si>
    <r>
      <t>2)</t>
    </r>
    <r>
      <rPr>
        <sz val="7"/>
        <color theme="1"/>
        <rFont val="Times New Roman"/>
        <family val="1"/>
      </rPr>
      <t xml:space="preserve">      </t>
    </r>
    <r>
      <rPr>
        <sz val="11"/>
        <color theme="1"/>
        <rFont val="Calibri"/>
        <family val="2"/>
        <scheme val="minor"/>
      </rPr>
      <t>Appointments in addition to a Fellowship need to be approved</t>
    </r>
  </si>
  <si>
    <r>
      <t>a.</t>
    </r>
    <r>
      <rPr>
        <sz val="7"/>
        <color theme="1"/>
        <rFont val="Times New Roman"/>
        <family val="1"/>
      </rPr>
      <t xml:space="preserve">       </t>
    </r>
    <r>
      <rPr>
        <sz val="11"/>
        <color theme="1"/>
        <rFont val="Calibri"/>
        <family val="2"/>
        <scheme val="minor"/>
      </rPr>
      <t>NIH/NSRA</t>
    </r>
  </si>
  <si>
    <r>
      <t> </t>
    </r>
    <r>
      <rPr>
        <sz val="11"/>
        <color theme="1"/>
        <rFont val="Calibri"/>
        <family val="2"/>
        <scheme val="minor"/>
      </rPr>
      <t>i.</t>
    </r>
    <r>
      <rPr>
        <sz val="7"/>
        <color theme="1"/>
        <rFont val="Times New Roman"/>
        <family val="1"/>
      </rPr>
      <t xml:space="preserve">            </t>
    </r>
    <r>
      <rPr>
        <sz val="11"/>
        <color theme="1"/>
        <rFont val="Calibri"/>
        <family val="2"/>
        <scheme val="minor"/>
      </rPr>
      <t>Approved by the sponsor up to 25% time (10 hours per week)</t>
    </r>
  </si>
  <si>
    <r>
      <rPr>
        <sz val="11"/>
        <color theme="1"/>
        <rFont val="Calibri"/>
        <family val="2"/>
        <scheme val="minor"/>
      </rPr>
      <t>ii.</t>
    </r>
    <r>
      <rPr>
        <sz val="7"/>
        <color theme="1"/>
        <rFont val="Times New Roman"/>
        <family val="1"/>
      </rPr>
      <t xml:space="preserve">            </t>
    </r>
    <r>
      <rPr>
        <sz val="11"/>
        <color theme="1"/>
        <rFont val="Calibri"/>
        <family val="2"/>
        <scheme val="minor"/>
      </rPr>
      <t>Requires the student will have sufficient time to work on research and that an additional                      appointment with not interfere</t>
    </r>
  </si>
  <si>
    <r>
      <t>b.</t>
    </r>
    <r>
      <rPr>
        <sz val="7"/>
        <color theme="1"/>
        <rFont val="Times New Roman"/>
        <family val="1"/>
      </rPr>
      <t xml:space="preserve">      </t>
    </r>
    <r>
      <rPr>
        <sz val="11"/>
        <color theme="1"/>
        <rFont val="Calibri"/>
        <family val="2"/>
        <scheme val="minor"/>
      </rPr>
      <t>NSF/GRFP</t>
    </r>
  </si>
  <si>
    <r>
      <t>  </t>
    </r>
    <r>
      <rPr>
        <sz val="11"/>
        <color theme="1"/>
        <rFont val="Calibri"/>
        <family val="2"/>
        <scheme val="minor"/>
      </rPr>
      <t>i.</t>
    </r>
    <r>
      <rPr>
        <sz val="7"/>
        <color theme="1"/>
        <rFont val="Times New Roman"/>
        <family val="1"/>
      </rPr>
      <t xml:space="preserve">            </t>
    </r>
    <r>
      <rPr>
        <sz val="11"/>
        <color theme="1"/>
        <rFont val="Calibri"/>
        <family val="2"/>
        <scheme val="minor"/>
      </rPr>
      <t>Approved by the graduate school up to 25% of time (10 hours per week)</t>
    </r>
  </si>
  <si>
    <r>
      <t> </t>
    </r>
    <r>
      <rPr>
        <sz val="11"/>
        <color theme="1"/>
        <rFont val="Calibri"/>
        <family val="2"/>
        <scheme val="minor"/>
      </rPr>
      <t>ii.</t>
    </r>
    <r>
      <rPr>
        <sz val="7"/>
        <color theme="1"/>
        <rFont val="Times New Roman"/>
        <family val="1"/>
      </rPr>
      <t xml:space="preserve">            </t>
    </r>
    <r>
      <rPr>
        <sz val="11"/>
        <color theme="1"/>
        <rFont val="Calibri"/>
        <family val="2"/>
        <scheme val="minor"/>
      </rPr>
      <t>Requires the additional appointment either helps the student’s academic/professional improvement or corresponds with research</t>
    </r>
  </si>
  <si>
    <r>
      <t>c.</t>
    </r>
    <r>
      <rPr>
        <sz val="7"/>
        <color theme="1"/>
        <rFont val="Times New Roman"/>
        <family val="1"/>
      </rPr>
      <t xml:space="preserve">       </t>
    </r>
    <r>
      <rPr>
        <sz val="11"/>
        <color theme="1"/>
        <rFont val="Calibri"/>
        <family val="2"/>
        <scheme val="minor"/>
      </rPr>
      <t>PI or Department</t>
    </r>
  </si>
  <si>
    <r>
      <t>  </t>
    </r>
    <r>
      <rPr>
        <sz val="11"/>
        <color theme="1"/>
        <rFont val="Calibri"/>
        <family val="2"/>
        <scheme val="minor"/>
      </rPr>
      <t>i.</t>
    </r>
    <r>
      <rPr>
        <sz val="7"/>
        <color theme="1"/>
        <rFont val="Times New Roman"/>
        <family val="1"/>
      </rPr>
      <t xml:space="preserve">            </t>
    </r>
    <r>
      <rPr>
        <sz val="11"/>
        <color theme="1"/>
        <rFont val="Calibri"/>
        <family val="2"/>
        <scheme val="minor"/>
      </rPr>
      <t>Approval needed from the PI for GRA appointments</t>
    </r>
  </si>
  <si>
    <r>
      <t xml:space="preserve"> </t>
    </r>
    <r>
      <rPr>
        <sz val="11"/>
        <color theme="1"/>
        <rFont val="Calibri"/>
        <family val="2"/>
        <scheme val="minor"/>
      </rPr>
      <t>ii.</t>
    </r>
    <r>
      <rPr>
        <sz val="7"/>
        <color theme="1"/>
        <rFont val="Times New Roman"/>
        <family val="1"/>
      </rPr>
      <t xml:space="preserve">            </t>
    </r>
    <r>
      <rPr>
        <sz val="11"/>
        <color theme="1"/>
        <rFont val="Calibri"/>
        <family val="2"/>
        <scheme val="minor"/>
      </rPr>
      <t>Approval needed from the department for TA appointments</t>
    </r>
  </si>
  <si>
    <r>
      <t>3)</t>
    </r>
    <r>
      <rPr>
        <sz val="7"/>
        <color theme="1"/>
        <rFont val="Times New Roman"/>
        <family val="1"/>
      </rPr>
      <t xml:space="preserve">      </t>
    </r>
    <r>
      <rPr>
        <sz val="11"/>
        <color theme="1"/>
        <rFont val="Calibri"/>
        <family val="2"/>
        <scheme val="minor"/>
      </rPr>
      <t>Additional information for reading the spreadsheet</t>
    </r>
  </si>
  <si>
    <r>
      <t>a.</t>
    </r>
    <r>
      <rPr>
        <sz val="7"/>
        <color theme="1"/>
        <rFont val="Times New Roman"/>
        <family val="1"/>
      </rPr>
      <t xml:space="preserve">       </t>
    </r>
    <r>
      <rPr>
        <sz val="11"/>
        <color theme="1"/>
        <rFont val="Calibri"/>
        <family val="2"/>
        <scheme val="minor"/>
      </rPr>
      <t>Fees are broken out on the “fee” tab and combined on the “calculations” tab</t>
    </r>
  </si>
  <si>
    <r>
      <t>b.</t>
    </r>
    <r>
      <rPr>
        <sz val="7"/>
        <color theme="1"/>
        <rFont val="Times New Roman"/>
        <family val="1"/>
      </rPr>
      <t xml:space="preserve">      </t>
    </r>
    <r>
      <rPr>
        <sz val="11"/>
        <color theme="1"/>
        <rFont val="Calibri"/>
        <family val="2"/>
        <scheme val="minor"/>
      </rPr>
      <t>Tuition rates are broken out on the “tuition rates” tab</t>
    </r>
  </si>
  <si>
    <r>
      <t>c.</t>
    </r>
    <r>
      <rPr>
        <sz val="7"/>
        <color theme="1"/>
        <rFont val="Times New Roman"/>
        <family val="1"/>
      </rPr>
      <t xml:space="preserve">       </t>
    </r>
    <r>
      <rPr>
        <sz val="11"/>
        <color theme="1"/>
        <rFont val="Calibri"/>
        <family val="2"/>
        <scheme val="minor"/>
      </rPr>
      <t>Tuition remission amounts are explained on the “tuition remission” tab</t>
    </r>
  </si>
  <si>
    <t>Please contact your Finance &amp; HR Professional in the Business Office upon receiving any Fellowship. They will help you through the process to ensure everything is set up correctly with your fellowship and additional appointment (if applicable).</t>
  </si>
  <si>
    <t>Fees can be found here:</t>
  </si>
  <si>
    <t>Tuition rates can be found here:</t>
  </si>
  <si>
    <t>https://www.colorado.edu/graduateschool/sites/default/files/attached-files/2020-2021_appointment_manual_0.pdf</t>
  </si>
  <si>
    <t>Tuition remission can be found here (pages 9-10):</t>
  </si>
  <si>
    <t>Fall 2021/Spring2022</t>
  </si>
  <si>
    <t>graduate an professional(GPSP)</t>
  </si>
  <si>
    <t>fellowship award ($8,313)</t>
  </si>
  <si>
    <t>Spring 2022</t>
  </si>
  <si>
    <t>Fall 2021/Spring 2022</t>
  </si>
  <si>
    <t>1/1/22-5/15/22</t>
  </si>
  <si>
    <t>***Appointments 20% or grater receive:</t>
  </si>
  <si>
    <t>fees paid</t>
  </si>
  <si>
    <t>dental insurance</t>
  </si>
  <si>
    <t>Student Fees***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</si>
</sst>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_(&quot;$&quot;* \(#,##0.00\);_(&quot;$&quot;* &quot;-&quot;??_);_(@_)"/>
    <numFmt numFmtId="164" formatCode="0.0%"/>
  </numFmts>
  <fonts count="19" x14ac:knownFonts="1">
    <font>
      <sz val="11"/>
      <color theme="1"/>
      <name val="Calibri"/>
      <family val="2"/>
      <scheme val="minor"/>
    </font>
    <font>
      <sz val="11"/>
      <color theme="1"/>
      <name val="Calibri"/>
      <family val="2"/>
      <scheme val="minor"/>
    </font>
    <font>
      <b/>
      <sz val="11"/>
      <color theme="1"/>
      <name val="Calibri"/>
      <family val="2"/>
      <scheme val="minor"/>
    </font>
    <font>
      <sz val="12"/>
      <color theme="1"/>
      <name val="Times New Roman"/>
      <family val="1"/>
    </font>
    <font>
      <b/>
      <sz val="12"/>
      <color theme="1"/>
      <name val="Times New Roman"/>
      <family val="1"/>
    </font>
    <font>
      <u val="doubleAccounting"/>
      <sz val="11"/>
      <color theme="1"/>
      <name val="Calibri"/>
      <family val="2"/>
      <scheme val="minor"/>
    </font>
    <font>
      <b/>
      <u/>
      <sz val="11"/>
      <color theme="1"/>
      <name val="Calibri"/>
      <family val="2"/>
      <scheme val="minor"/>
    </font>
    <font>
      <b/>
      <i/>
      <sz val="11"/>
      <color theme="1"/>
      <name val="Calibri"/>
      <family val="2"/>
      <scheme val="minor"/>
    </font>
    <font>
      <sz val="11"/>
      <color rgb="FF111111"/>
      <name val="Calibri"/>
      <family val="2"/>
      <scheme val="minor"/>
    </font>
    <font>
      <sz val="11"/>
      <color theme="0"/>
      <name val="Calibri"/>
      <family val="2"/>
      <scheme val="minor"/>
    </font>
    <font>
      <i/>
      <sz val="11"/>
      <color theme="1"/>
      <name val="Calibri"/>
      <family val="2"/>
      <scheme val="minor"/>
    </font>
    <font>
      <b/>
      <u/>
      <sz val="12"/>
      <color theme="1"/>
      <name val="Times New Roman"/>
      <family val="1"/>
    </font>
    <font>
      <u/>
      <sz val="11"/>
      <color theme="1"/>
      <name val="Calibri"/>
      <family val="2"/>
      <scheme val="minor"/>
    </font>
    <font>
      <u/>
      <sz val="11"/>
      <color theme="8" tint="-0.249977111117893"/>
      <name val="Calibri"/>
      <family val="2"/>
      <scheme val="minor"/>
    </font>
    <font>
      <sz val="11"/>
      <color rgb="FF7030A0"/>
      <name val="Calibri"/>
      <family val="2"/>
      <scheme val="minor"/>
    </font>
    <font>
      <sz val="11"/>
      <color theme="1"/>
      <name val="Calibri"/>
      <family val="2"/>
    </font>
    <font>
      <b/>
      <u/>
      <sz val="14"/>
      <color theme="1"/>
      <name val="Calibri"/>
      <family val="2"/>
      <scheme val="minor"/>
    </font>
    <font>
      <sz val="7"/>
      <color theme="1"/>
      <name val="Times New Roman"/>
      <family val="1"/>
    </font>
    <font>
      <u/>
      <sz val="11"/>
      <color theme="10"/>
      <name val="Calibri"/>
      <family val="2"/>
      <scheme val="minor"/>
    </font>
  </fonts>
  <fills count="8">
    <fill>
      <patternFill patternType="none"/>
    </fill>
    <fill>
      <patternFill patternType="gray125"/>
    </fill>
    <fill>
      <patternFill patternType="solid">
        <fgColor theme="7" tint="0.59999389629810485"/>
        <bgColor indexed="64"/>
      </patternFill>
    </fill>
    <fill>
      <patternFill patternType="solid">
        <fgColor theme="4" tint="0.59999389629810485"/>
        <bgColor indexed="64"/>
      </patternFill>
    </fill>
    <fill>
      <patternFill patternType="solid">
        <fgColor theme="9" tint="0.79998168889431442"/>
        <bgColor indexed="64"/>
      </patternFill>
    </fill>
    <fill>
      <patternFill patternType="solid">
        <fgColor theme="5" tint="0.59999389629810485"/>
        <bgColor indexed="64"/>
      </patternFill>
    </fill>
    <fill>
      <patternFill patternType="solid">
        <fgColor theme="0"/>
        <bgColor indexed="64"/>
      </patternFill>
    </fill>
    <fill>
      <patternFill patternType="solid">
        <fgColor rgb="FFFFFF00"/>
        <bgColor indexed="64"/>
      </patternFill>
    </fill>
  </fills>
  <borders count="12">
    <border>
      <left/>
      <right/>
      <top/>
      <bottom/>
      <diagonal/>
    </border>
    <border>
      <left style="thick">
        <color rgb="FFFF0000"/>
      </left>
      <right/>
      <top style="thick">
        <color rgb="FFFF0000"/>
      </top>
      <bottom/>
      <diagonal/>
    </border>
    <border>
      <left/>
      <right style="thick">
        <color rgb="FFFF0000"/>
      </right>
      <top style="thick">
        <color rgb="FFFF0000"/>
      </top>
      <bottom/>
      <diagonal/>
    </border>
    <border>
      <left style="thick">
        <color rgb="FFFF0000"/>
      </left>
      <right/>
      <top/>
      <bottom/>
      <diagonal/>
    </border>
    <border>
      <left style="thick">
        <color rgb="FFFF0000"/>
      </left>
      <right/>
      <top/>
      <bottom style="thin">
        <color indexed="64"/>
      </bottom>
      <diagonal/>
    </border>
    <border>
      <left/>
      <right style="thick">
        <color rgb="FFFF0000"/>
      </right>
      <top/>
      <bottom style="double">
        <color indexed="64"/>
      </bottom>
      <diagonal/>
    </border>
    <border>
      <left/>
      <right style="thick">
        <color rgb="FFFF0000"/>
      </right>
      <top/>
      <bottom/>
      <diagonal/>
    </border>
    <border>
      <left/>
      <right style="thick">
        <color rgb="FFFF0000"/>
      </right>
      <top/>
      <bottom style="thin">
        <color indexed="64"/>
      </bottom>
      <diagonal/>
    </border>
    <border>
      <left style="thick">
        <color rgb="FFFF0000"/>
      </left>
      <right/>
      <top/>
      <bottom style="thick">
        <color rgb="FFFF0000"/>
      </bottom>
      <diagonal/>
    </border>
    <border>
      <left/>
      <right style="thick">
        <color rgb="FFFF0000"/>
      </right>
      <top style="double">
        <color indexed="64"/>
      </top>
      <bottom style="thick">
        <color rgb="FFFF0000"/>
      </bottom>
      <diagonal/>
    </border>
    <border>
      <left style="thin">
        <color theme="0" tint="-0.14993743705557422"/>
      </left>
      <right style="thin">
        <color theme="0" tint="-0.14993743705557422"/>
      </right>
      <top style="thin">
        <color theme="0" tint="-0.14993743705557422"/>
      </top>
      <bottom style="thin">
        <color theme="0" tint="-0.14993743705557422"/>
      </bottom>
      <diagonal/>
    </border>
    <border>
      <left style="thin">
        <color theme="0" tint="-0.14996795556505021"/>
      </left>
      <right/>
      <top style="thin">
        <color theme="0" tint="-0.14996795556505021"/>
      </top>
      <bottom style="thin">
        <color theme="0" tint="-0.14996795556505021"/>
      </bottom>
      <diagonal/>
    </border>
  </borders>
  <cellStyleXfs count="4">
    <xf numFmtId="0" fontId="0" fillId="0" borderId="0"/>
    <xf numFmtId="44" fontId="1" fillId="0" borderId="0" applyFont="0" applyFill="0" applyBorder="0" applyAlignment="0" applyProtection="0"/>
    <xf numFmtId="9" fontId="1" fillId="0" borderId="0" applyFont="0" applyFill="0" applyBorder="0" applyAlignment="0" applyProtection="0"/>
    <xf numFmtId="0" fontId="18" fillId="0" borderId="0" applyNumberFormat="0" applyFill="0" applyBorder="0" applyAlignment="0" applyProtection="0"/>
  </cellStyleXfs>
  <cellXfs count="67">
    <xf numFmtId="0" fontId="0" fillId="0" borderId="0" xfId="0"/>
    <xf numFmtId="44" fontId="0" fillId="0" borderId="0" xfId="1" applyFont="1"/>
    <xf numFmtId="0" fontId="2" fillId="0" borderId="0" xfId="0" applyFont="1" applyAlignment="1">
      <alignment horizontal="center"/>
    </xf>
    <xf numFmtId="44" fontId="0" fillId="0" borderId="0" xfId="0" applyNumberFormat="1"/>
    <xf numFmtId="44" fontId="0" fillId="0" borderId="0" xfId="1" applyFont="1" applyAlignment="1">
      <alignment horizontal="center"/>
    </xf>
    <xf numFmtId="0" fontId="4" fillId="0" borderId="0" xfId="0" applyFont="1" applyAlignment="1">
      <alignment vertical="center"/>
    </xf>
    <xf numFmtId="0" fontId="0" fillId="0" borderId="0" xfId="0" applyAlignment="1">
      <alignment horizontal="center"/>
    </xf>
    <xf numFmtId="0" fontId="0" fillId="2" borderId="0" xfId="0" applyFill="1"/>
    <xf numFmtId="0" fontId="6" fillId="0" borderId="0" xfId="0" applyFont="1"/>
    <xf numFmtId="0" fontId="6" fillId="0" borderId="0" xfId="0" applyFont="1" applyAlignment="1">
      <alignment horizontal="center"/>
    </xf>
    <xf numFmtId="0" fontId="0" fillId="3" borderId="0" xfId="0" applyFill="1"/>
    <xf numFmtId="0" fontId="0" fillId="0" borderId="0" xfId="0" applyFill="1"/>
    <xf numFmtId="9" fontId="0" fillId="0" borderId="0" xfId="2" applyFont="1" applyAlignment="1">
      <alignment horizontal="center"/>
    </xf>
    <xf numFmtId="44" fontId="0" fillId="3" borderId="0" xfId="1" applyFont="1" applyFill="1" applyAlignment="1">
      <alignment horizontal="center"/>
    </xf>
    <xf numFmtId="0" fontId="0" fillId="4" borderId="0" xfId="0" applyFill="1"/>
    <xf numFmtId="0" fontId="7" fillId="0" borderId="0" xfId="0" applyFont="1" applyFill="1"/>
    <xf numFmtId="0" fontId="3" fillId="0" borderId="0" xfId="0" applyFont="1" applyAlignment="1">
      <alignment vertical="center" wrapText="1"/>
    </xf>
    <xf numFmtId="0" fontId="3" fillId="0" borderId="0" xfId="0" applyFont="1" applyAlignment="1">
      <alignment vertical="center" wrapText="1"/>
    </xf>
    <xf numFmtId="1" fontId="0" fillId="0" borderId="0" xfId="0" applyNumberFormat="1" applyAlignment="1">
      <alignment horizontal="center"/>
    </xf>
    <xf numFmtId="44" fontId="0" fillId="5" borderId="0" xfId="1" applyFont="1" applyFill="1" applyAlignment="1">
      <alignment horizontal="center"/>
    </xf>
    <xf numFmtId="44" fontId="0" fillId="4" borderId="0" xfId="1" applyFont="1" applyFill="1" applyAlignment="1">
      <alignment horizontal="center"/>
    </xf>
    <xf numFmtId="10" fontId="0" fillId="0" borderId="0" xfId="0" applyNumberFormat="1" applyAlignment="1">
      <alignment horizontal="center"/>
    </xf>
    <xf numFmtId="0" fontId="3" fillId="0" borderId="0" xfId="0" applyFont="1" applyAlignment="1">
      <alignment vertical="center"/>
    </xf>
    <xf numFmtId="0" fontId="0" fillId="3" borderId="0" xfId="0" applyFill="1" applyAlignment="1" applyProtection="1">
      <alignment horizontal="center"/>
      <protection locked="0"/>
    </xf>
    <xf numFmtId="164" fontId="0" fillId="3" borderId="0" xfId="2" applyNumberFormat="1" applyFont="1" applyFill="1" applyAlignment="1" applyProtection="1">
      <alignment horizontal="center"/>
      <protection locked="0"/>
    </xf>
    <xf numFmtId="9" fontId="2" fillId="0" borderId="1" xfId="0" applyNumberFormat="1" applyFont="1" applyBorder="1" applyAlignment="1">
      <alignment horizontal="right"/>
    </xf>
    <xf numFmtId="9" fontId="2" fillId="0" borderId="1" xfId="0" applyNumberFormat="1" applyFont="1" applyBorder="1"/>
    <xf numFmtId="0" fontId="2" fillId="0" borderId="2" xfId="0" applyFont="1" applyBorder="1" applyAlignment="1">
      <alignment horizontal="center"/>
    </xf>
    <xf numFmtId="0" fontId="0" fillId="0" borderId="3" xfId="0" applyBorder="1"/>
    <xf numFmtId="0" fontId="0" fillId="0" borderId="4" xfId="0" applyBorder="1"/>
    <xf numFmtId="10" fontId="0" fillId="0" borderId="3" xfId="0" applyNumberFormat="1" applyBorder="1" applyAlignment="1">
      <alignment horizontal="left"/>
    </xf>
    <xf numFmtId="9" fontId="0" fillId="0" borderId="3" xfId="0" applyNumberFormat="1" applyBorder="1" applyAlignment="1">
      <alignment horizontal="left"/>
    </xf>
    <xf numFmtId="44" fontId="0" fillId="0" borderId="6" xfId="1" applyFont="1" applyFill="1" applyBorder="1"/>
    <xf numFmtId="44" fontId="0" fillId="0" borderId="6" xfId="1" applyFont="1" applyBorder="1"/>
    <xf numFmtId="44" fontId="0" fillId="0" borderId="7" xfId="1" applyFont="1" applyBorder="1"/>
    <xf numFmtId="0" fontId="0" fillId="0" borderId="6" xfId="0" applyBorder="1"/>
    <xf numFmtId="44" fontId="5" fillId="0" borderId="6" xfId="1" applyFont="1" applyBorder="1"/>
    <xf numFmtId="44" fontId="0" fillId="0" borderId="6" xfId="0" applyNumberFormat="1" applyBorder="1"/>
    <xf numFmtId="44" fontId="0" fillId="0" borderId="5" xfId="1" applyFont="1" applyFill="1" applyBorder="1"/>
    <xf numFmtId="0" fontId="0" fillId="0" borderId="8" xfId="0" applyBorder="1"/>
    <xf numFmtId="44" fontId="0" fillId="7" borderId="9" xfId="0" applyNumberFormat="1" applyFill="1" applyBorder="1"/>
    <xf numFmtId="0" fontId="0" fillId="0" borderId="0" xfId="0" applyFill="1" applyBorder="1"/>
    <xf numFmtId="0" fontId="10" fillId="0" borderId="0" xfId="0" applyFont="1"/>
    <xf numFmtId="0" fontId="11" fillId="0" borderId="0" xfId="0" applyFont="1" applyAlignment="1">
      <alignment vertical="center"/>
    </xf>
    <xf numFmtId="0" fontId="12" fillId="0" borderId="0" xfId="0" applyFont="1"/>
    <xf numFmtId="0" fontId="13" fillId="0" borderId="0" xfId="0" applyFont="1"/>
    <xf numFmtId="0" fontId="14" fillId="0" borderId="0" xfId="0" applyFont="1"/>
    <xf numFmtId="0" fontId="15" fillId="0" borderId="0" xfId="0" applyFont="1" applyAlignment="1">
      <alignment vertical="center"/>
    </xf>
    <xf numFmtId="44" fontId="0" fillId="0" borderId="0" xfId="0" applyNumberFormat="1" applyFill="1" applyBorder="1"/>
    <xf numFmtId="44" fontId="0" fillId="0" borderId="0" xfId="0" applyNumberFormat="1" applyFill="1"/>
    <xf numFmtId="0" fontId="9" fillId="6" borderId="11" xfId="0" applyFont="1" applyFill="1" applyBorder="1"/>
    <xf numFmtId="0" fontId="9" fillId="6" borderId="10" xfId="0" applyFont="1" applyFill="1" applyBorder="1" applyAlignment="1" applyProtection="1">
      <alignment horizontal="center"/>
      <protection locked="0"/>
    </xf>
    <xf numFmtId="0" fontId="16" fillId="2" borderId="0" xfId="0" applyFont="1" applyFill="1" applyAlignment="1">
      <alignment horizontal="center" vertical="center"/>
    </xf>
    <xf numFmtId="0" fontId="16" fillId="0" borderId="0" xfId="0" applyFont="1" applyAlignment="1">
      <alignment horizontal="center" vertical="center"/>
    </xf>
    <xf numFmtId="0" fontId="0" fillId="0" borderId="0" xfId="0" applyAlignment="1">
      <alignment horizontal="left" vertical="center" indent="2"/>
    </xf>
    <xf numFmtId="0" fontId="0" fillId="0" borderId="0" xfId="0" applyAlignment="1">
      <alignment horizontal="left" vertical="center" indent="8"/>
    </xf>
    <xf numFmtId="0" fontId="0" fillId="0" borderId="0" xfId="0" applyAlignment="1">
      <alignment vertical="center" wrapText="1"/>
    </xf>
    <xf numFmtId="0" fontId="18" fillId="0" borderId="0" xfId="3" applyAlignment="1">
      <alignment vertical="center"/>
    </xf>
    <xf numFmtId="0" fontId="17" fillId="0" borderId="0" xfId="0" applyFont="1" applyAlignment="1">
      <alignment horizontal="left" vertical="center" indent="13"/>
    </xf>
    <xf numFmtId="0" fontId="17" fillId="0" borderId="0" xfId="0" applyFont="1" applyAlignment="1">
      <alignment horizontal="left" vertical="center" wrapText="1" indent="13"/>
    </xf>
    <xf numFmtId="0" fontId="0" fillId="0" borderId="0" xfId="0" applyAlignment="1">
      <alignment horizontal="left" vertical="center" indent="15"/>
    </xf>
    <xf numFmtId="0" fontId="2" fillId="0" borderId="0" xfId="0" applyFont="1" applyAlignment="1">
      <alignment vertical="center" wrapText="1"/>
    </xf>
    <xf numFmtId="0" fontId="0" fillId="0" borderId="0" xfId="0"/>
    <xf numFmtId="0" fontId="8" fillId="4" borderId="0" xfId="0" applyFont="1" applyFill="1" applyAlignment="1">
      <alignment horizontal="left" vertical="top" wrapText="1"/>
    </xf>
    <xf numFmtId="0" fontId="0" fillId="0" borderId="0" xfId="0"/>
    <xf numFmtId="0" fontId="3" fillId="0" borderId="0" xfId="0" applyFont="1" applyAlignment="1">
      <alignment horizontal="left" vertical="center" wrapText="1"/>
    </xf>
    <xf numFmtId="44" fontId="0" fillId="0" borderId="0" xfId="1" applyFont="1" applyAlignment="1">
      <alignment horizontal="left"/>
    </xf>
  </cellXfs>
  <cellStyles count="4">
    <cellStyle name="Currency" xfId="1" builtinId="4"/>
    <cellStyle name="Hyperlink" xfId="3" builtinId="8"/>
    <cellStyle name="Normal" xfId="0" builtinId="0"/>
    <cellStyle name="Percent" xfId="2" builtinId="5"/>
  </cellStyles>
  <dxfs count="31">
    <dxf>
      <border>
        <right/>
        <vertical/>
        <horizontal/>
      </border>
    </dxf>
    <dxf>
      <border>
        <right/>
        <vertical/>
        <horizontal/>
      </border>
    </dxf>
    <dxf>
      <border>
        <left/>
        <vertical/>
        <horizontal/>
      </border>
    </dxf>
    <dxf>
      <border>
        <left/>
        <vertical/>
        <horizontal/>
      </border>
    </dxf>
    <dxf>
      <fill>
        <patternFill patternType="none">
          <bgColor auto="1"/>
        </patternFill>
      </fill>
      <border>
        <right/>
        <bottom/>
        <vertical/>
        <horizontal/>
      </border>
    </dxf>
    <dxf>
      <fill>
        <patternFill patternType="none">
          <bgColor auto="1"/>
        </patternFill>
      </fill>
      <border>
        <left/>
        <right/>
        <bottom/>
        <vertical/>
        <horizontal/>
      </border>
    </dxf>
    <dxf>
      <fill>
        <patternFill patternType="none">
          <bgColor auto="1"/>
        </patternFill>
      </fill>
      <border>
        <right/>
        <bottom/>
        <vertical/>
        <horizontal/>
      </border>
    </dxf>
    <dxf>
      <fill>
        <patternFill patternType="none">
          <bgColor auto="1"/>
        </patternFill>
      </fill>
      <border>
        <right/>
        <bottom/>
        <vertical/>
        <horizontal/>
      </border>
    </dxf>
    <dxf>
      <fill>
        <patternFill patternType="none">
          <bgColor auto="1"/>
        </patternFill>
      </fill>
      <border>
        <left/>
        <right/>
        <bottom/>
        <vertical/>
        <horizontal/>
      </border>
    </dxf>
    <dxf>
      <border>
        <left/>
        <bottom/>
        <vertical/>
        <horizontal/>
      </border>
    </dxf>
    <dxf>
      <border>
        <right/>
        <top/>
        <vertical/>
        <horizontal/>
      </border>
    </dxf>
    <dxf>
      <border>
        <left/>
        <right/>
        <top/>
        <bottom/>
        <vertical/>
        <horizontal/>
      </border>
    </dxf>
    <dxf>
      <border>
        <left/>
        <top/>
        <vertical/>
        <horizontal/>
      </border>
    </dxf>
    <dxf>
      <border>
        <left/>
        <right/>
        <top/>
        <bottom/>
        <vertical/>
        <horizontal/>
      </border>
    </dxf>
    <dxf>
      <border>
        <left/>
        <bottom/>
        <vertical/>
        <horizontal/>
      </border>
    </dxf>
    <dxf>
      <border>
        <left/>
        <vertical/>
        <horizontal/>
      </border>
    </dxf>
    <dxf>
      <border>
        <right/>
        <vertical/>
        <horizontal/>
      </border>
    </dxf>
    <dxf>
      <border>
        <right/>
        <top/>
        <vertical/>
        <horizontal/>
      </border>
    </dxf>
    <dxf>
      <border>
        <left/>
        <top/>
        <vertical/>
        <horizontal/>
      </border>
    </dxf>
    <dxf>
      <font>
        <color theme="1"/>
      </font>
      <fill>
        <patternFill>
          <bgColor theme="4" tint="0.59996337778862885"/>
        </patternFill>
      </fill>
    </dxf>
    <dxf>
      <border>
        <left/>
        <bottom/>
        <vertical/>
        <horizontal/>
      </border>
    </dxf>
    <dxf>
      <border>
        <left/>
        <vertical/>
        <horizontal/>
      </border>
    </dxf>
    <dxf>
      <border>
        <right/>
        <vertical/>
        <horizontal/>
      </border>
    </dxf>
    <dxf>
      <border>
        <left/>
        <top/>
        <vertical/>
        <horizontal/>
      </border>
    </dxf>
    <dxf>
      <border>
        <right/>
        <top/>
        <vertical/>
        <horizontal/>
      </border>
    </dxf>
    <dxf>
      <border>
        <left/>
        <vertical/>
        <horizontal/>
      </border>
    </dxf>
    <dxf>
      <border>
        <left/>
        <bottom/>
        <vertical/>
        <horizontal/>
      </border>
    </dxf>
    <dxf>
      <fill>
        <patternFill patternType="none">
          <bgColor auto="1"/>
        </patternFill>
      </fill>
      <border>
        <right/>
        <bottom/>
        <vertical/>
        <horizontal/>
      </border>
    </dxf>
    <dxf>
      <border>
        <right/>
        <vertical/>
        <horizontal/>
      </border>
    </dxf>
    <dxf>
      <border>
        <left/>
        <top/>
        <vertical/>
        <horizontal/>
      </border>
    </dxf>
    <dxf>
      <border>
        <right/>
        <top/>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colorado.edu/bursar/costs/tuition-fee-rate-sheets"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B28"/>
  <sheetViews>
    <sheetView topLeftCell="A4" workbookViewId="0">
      <selection activeCell="A7" sqref="A7"/>
    </sheetView>
  </sheetViews>
  <sheetFormatPr defaultRowHeight="15" x14ac:dyDescent="0.25"/>
  <cols>
    <col min="1" max="1" width="114" customWidth="1"/>
  </cols>
  <sheetData>
    <row r="1" spans="1:2" ht="18.75" x14ac:dyDescent="0.25">
      <c r="A1" s="52" t="s">
        <v>66</v>
      </c>
      <c r="B1" s="11"/>
    </row>
    <row r="2" spans="1:2" ht="18.75" x14ac:dyDescent="0.25">
      <c r="A2" s="53"/>
    </row>
    <row r="3" spans="1:2" x14ac:dyDescent="0.25">
      <c r="A3" s="54" t="s">
        <v>67</v>
      </c>
    </row>
    <row r="4" spans="1:2" x14ac:dyDescent="0.25">
      <c r="A4" s="55" t="s">
        <v>68</v>
      </c>
    </row>
    <row r="5" spans="1:2" x14ac:dyDescent="0.25">
      <c r="A5" s="55" t="s">
        <v>69</v>
      </c>
    </row>
    <row r="6" spans="1:2" x14ac:dyDescent="0.25">
      <c r="A6" s="55" t="s">
        <v>70</v>
      </c>
    </row>
    <row r="7" spans="1:2" x14ac:dyDescent="0.25">
      <c r="A7" s="55" t="s">
        <v>71</v>
      </c>
    </row>
    <row r="8" spans="1:2" x14ac:dyDescent="0.25">
      <c r="A8" s="55"/>
    </row>
    <row r="9" spans="1:2" ht="45" x14ac:dyDescent="0.25">
      <c r="A9" s="56" t="s">
        <v>72</v>
      </c>
    </row>
    <row r="10" spans="1:2" x14ac:dyDescent="0.25">
      <c r="A10" s="57" t="s">
        <v>73</v>
      </c>
    </row>
    <row r="11" spans="1:2" x14ac:dyDescent="0.25">
      <c r="A11" s="57"/>
    </row>
    <row r="12" spans="1:2" x14ac:dyDescent="0.25">
      <c r="A12" s="54" t="s">
        <v>74</v>
      </c>
    </row>
    <row r="13" spans="1:2" x14ac:dyDescent="0.25">
      <c r="A13" s="55" t="s">
        <v>75</v>
      </c>
    </row>
    <row r="14" spans="1:2" x14ac:dyDescent="0.25">
      <c r="A14" s="58" t="s">
        <v>76</v>
      </c>
    </row>
    <row r="15" spans="1:2" ht="30" x14ac:dyDescent="0.25">
      <c r="A15" s="59" t="s">
        <v>77</v>
      </c>
    </row>
    <row r="16" spans="1:2" x14ac:dyDescent="0.25">
      <c r="A16" s="55" t="s">
        <v>78</v>
      </c>
    </row>
    <row r="17" spans="1:1" x14ac:dyDescent="0.25">
      <c r="A17" s="58" t="s">
        <v>79</v>
      </c>
    </row>
    <row r="18" spans="1:1" ht="30" x14ac:dyDescent="0.25">
      <c r="A18" s="59" t="s">
        <v>80</v>
      </c>
    </row>
    <row r="19" spans="1:1" x14ac:dyDescent="0.25">
      <c r="A19" s="55" t="s">
        <v>81</v>
      </c>
    </row>
    <row r="20" spans="1:1" x14ac:dyDescent="0.25">
      <c r="A20" s="58" t="s">
        <v>82</v>
      </c>
    </row>
    <row r="21" spans="1:1" x14ac:dyDescent="0.25">
      <c r="A21" s="58" t="s">
        <v>83</v>
      </c>
    </row>
    <row r="22" spans="1:1" x14ac:dyDescent="0.25">
      <c r="A22" s="60"/>
    </row>
    <row r="23" spans="1:1" x14ac:dyDescent="0.25">
      <c r="A23" s="54" t="s">
        <v>84</v>
      </c>
    </row>
    <row r="24" spans="1:1" x14ac:dyDescent="0.25">
      <c r="A24" s="55" t="s">
        <v>85</v>
      </c>
    </row>
    <row r="25" spans="1:1" x14ac:dyDescent="0.25">
      <c r="A25" s="55" t="s">
        <v>86</v>
      </c>
    </row>
    <row r="26" spans="1:1" x14ac:dyDescent="0.25">
      <c r="A26" s="55" t="s">
        <v>87</v>
      </c>
    </row>
    <row r="27" spans="1:1" x14ac:dyDescent="0.25">
      <c r="A27" s="55"/>
    </row>
    <row r="28" spans="1:1" ht="30" x14ac:dyDescent="0.25">
      <c r="A28" s="61" t="s">
        <v>88</v>
      </c>
    </row>
  </sheetData>
  <hyperlinks>
    <hyperlink ref="A10"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L30"/>
  <sheetViews>
    <sheetView tabSelected="1" zoomScaleNormal="100" workbookViewId="0">
      <selection activeCell="E30" sqref="E30"/>
    </sheetView>
  </sheetViews>
  <sheetFormatPr defaultRowHeight="15" x14ac:dyDescent="0.25"/>
  <cols>
    <col min="1" max="1" width="28.7109375" customWidth="1"/>
    <col min="2" max="2" width="15.7109375" customWidth="1"/>
    <col min="3" max="3" width="7.7109375" customWidth="1"/>
    <col min="4" max="4" width="28.7109375" customWidth="1"/>
    <col min="5" max="5" width="15.7109375" customWidth="1"/>
    <col min="6" max="6" width="7.7109375" customWidth="1"/>
    <col min="7" max="7" width="28.7109375" customWidth="1"/>
    <col min="8" max="8" width="15.7109375" customWidth="1"/>
    <col min="9" max="9" width="7.7109375" customWidth="1"/>
    <col min="10" max="10" width="28.7109375" customWidth="1"/>
    <col min="11" max="11" width="15.7109375" customWidth="1"/>
  </cols>
  <sheetData>
    <row r="1" spans="1:11" x14ac:dyDescent="0.25">
      <c r="A1" s="7" t="s">
        <v>96</v>
      </c>
      <c r="B1" t="s">
        <v>98</v>
      </c>
    </row>
    <row r="2" spans="1:11" x14ac:dyDescent="0.25">
      <c r="A2" s="10" t="s">
        <v>50</v>
      </c>
      <c r="B2" s="23">
        <v>12</v>
      </c>
      <c r="D2" s="45" t="s">
        <v>58</v>
      </c>
      <c r="E2" s="45"/>
      <c r="F2" s="45"/>
      <c r="G2" s="45"/>
      <c r="H2" s="45"/>
      <c r="I2" s="45"/>
      <c r="J2" s="45"/>
    </row>
    <row r="3" spans="1:11" x14ac:dyDescent="0.25">
      <c r="A3" s="10" t="s">
        <v>45</v>
      </c>
      <c r="B3" s="24">
        <v>0.05</v>
      </c>
    </row>
    <row r="4" spans="1:11" x14ac:dyDescent="0.25">
      <c r="A4" s="10" t="s">
        <v>40</v>
      </c>
      <c r="B4" s="23" t="s">
        <v>57</v>
      </c>
    </row>
    <row r="5" spans="1:11" x14ac:dyDescent="0.25">
      <c r="A5" s="50" t="s">
        <v>61</v>
      </c>
      <c r="B5" s="51" t="s">
        <v>57</v>
      </c>
    </row>
    <row r="6" spans="1:11" ht="15.75" thickBot="1" x14ac:dyDescent="0.3"/>
    <row r="7" spans="1:11" ht="15.75" thickTop="1" x14ac:dyDescent="0.25">
      <c r="A7" s="25" t="s">
        <v>46</v>
      </c>
      <c r="B7" s="27" t="s">
        <v>26</v>
      </c>
      <c r="C7" s="2"/>
      <c r="D7" s="25" t="s">
        <v>47</v>
      </c>
      <c r="E7" s="27" t="s">
        <v>26</v>
      </c>
      <c r="G7" s="25" t="s">
        <v>48</v>
      </c>
      <c r="H7" s="27" t="s">
        <v>26</v>
      </c>
      <c r="J7" s="26" t="s">
        <v>49</v>
      </c>
      <c r="K7" s="27" t="s">
        <v>26</v>
      </c>
    </row>
    <row r="8" spans="1:11" x14ac:dyDescent="0.25">
      <c r="A8" s="28" t="s">
        <v>51</v>
      </c>
      <c r="B8" s="32">
        <f>VLOOKUP($B$2,'Tuiton Rates'!$A$4:$B$21,2,FALSE)</f>
        <v>5913</v>
      </c>
      <c r="C8" s="1"/>
      <c r="D8" s="28" t="s">
        <v>51</v>
      </c>
      <c r="E8" s="32">
        <f>VLOOKUP($B$2,'Tuiton Rates'!$A$4:$B$21,2,FALSE)</f>
        <v>5913</v>
      </c>
      <c r="G8" s="28" t="s">
        <v>51</v>
      </c>
      <c r="H8" s="32">
        <f>VLOOKUP($B$2,'Tuiton Rates'!$A$4:$B$21,2,FALSE)</f>
        <v>5913</v>
      </c>
      <c r="J8" s="28" t="s">
        <v>51</v>
      </c>
      <c r="K8" s="32">
        <f>VLOOKUP($B$2,'Tuiton Rates'!$A$4:$B$21,2,FALSE)</f>
        <v>5913</v>
      </c>
    </row>
    <row r="9" spans="1:11" x14ac:dyDescent="0.25">
      <c r="A9" s="28" t="s">
        <v>0</v>
      </c>
      <c r="B9" s="33">
        <f>IF($B$4="Yes",Fees!$B$4,IF($B$5="Yes",Fees!G4,0))</f>
        <v>1948</v>
      </c>
      <c r="C9" s="1"/>
      <c r="D9" s="28" t="s">
        <v>0</v>
      </c>
      <c r="E9" s="33">
        <f>IF($B$4="Yes",Fees!$B$4,IF($B$5="Yes",Fees!G4,0))</f>
        <v>1948</v>
      </c>
      <c r="G9" s="28" t="s">
        <v>0</v>
      </c>
      <c r="H9" s="33">
        <f>IF($B$4="Yes",Fees!$B$4,IF($B$5="Yes",Fees!G4,0))</f>
        <v>1948</v>
      </c>
      <c r="I9" s="4"/>
      <c r="J9" s="28" t="s">
        <v>0</v>
      </c>
      <c r="K9" s="33">
        <f>IF($B$4="Yes",Fees!$B$4,IF($B$5="Yes",Fees!G4,0))</f>
        <v>1948</v>
      </c>
    </row>
    <row r="10" spans="1:11" x14ac:dyDescent="0.25">
      <c r="A10" s="29" t="s">
        <v>102</v>
      </c>
      <c r="B10" s="34">
        <v>0</v>
      </c>
      <c r="C10" s="1"/>
      <c r="D10" s="29" t="s">
        <v>102</v>
      </c>
      <c r="E10" s="34">
        <v>0</v>
      </c>
      <c r="G10" s="29" t="s">
        <v>55</v>
      </c>
      <c r="H10" s="34">
        <f>IF($B$2&lt;5,Fees!$B$18,IF($B$2&lt;7,Fees!$C$18,Fees!$D$18))</f>
        <v>875.53</v>
      </c>
      <c r="I10" s="4"/>
      <c r="J10" s="29" t="s">
        <v>55</v>
      </c>
      <c r="K10" s="34">
        <f>IF($B$2&lt;5,Fees!$B$18,IF($B$2&lt;7,Fees!$C$18,Fees!$D$18))</f>
        <v>875.53</v>
      </c>
    </row>
    <row r="11" spans="1:11" x14ac:dyDescent="0.25">
      <c r="A11" s="28" t="s">
        <v>6</v>
      </c>
      <c r="B11" s="33">
        <f>SUM(B8:B10)</f>
        <v>7861</v>
      </c>
      <c r="C11" s="1"/>
      <c r="D11" s="28" t="s">
        <v>6</v>
      </c>
      <c r="E11" s="33">
        <f>SUM(E8:E10)</f>
        <v>7861</v>
      </c>
      <c r="G11" s="28" t="s">
        <v>6</v>
      </c>
      <c r="H11" s="33">
        <f>SUM(H8:H10)</f>
        <v>8736.5300000000007</v>
      </c>
      <c r="J11" s="28" t="s">
        <v>6</v>
      </c>
      <c r="K11" s="33">
        <f>SUM(K8:K10)</f>
        <v>8736.5300000000007</v>
      </c>
    </row>
    <row r="12" spans="1:11" x14ac:dyDescent="0.25">
      <c r="A12" s="28"/>
      <c r="B12" s="35"/>
      <c r="D12" s="28"/>
      <c r="E12" s="35"/>
      <c r="G12" s="28"/>
      <c r="H12" s="35"/>
      <c r="J12" s="28"/>
      <c r="K12" s="35"/>
    </row>
    <row r="13" spans="1:11" x14ac:dyDescent="0.25">
      <c r="A13" s="28" t="s">
        <v>95</v>
      </c>
      <c r="B13" s="33">
        <v>4156.5</v>
      </c>
      <c r="C13" s="1"/>
      <c r="D13" s="28" t="s">
        <v>95</v>
      </c>
      <c r="E13" s="33">
        <v>4156.5</v>
      </c>
      <c r="G13" s="28" t="s">
        <v>95</v>
      </c>
      <c r="H13" s="33">
        <v>4156.5</v>
      </c>
      <c r="J13" s="28" t="s">
        <v>95</v>
      </c>
      <c r="K13" s="33">
        <v>4156.5</v>
      </c>
    </row>
    <row r="14" spans="1:11" ht="17.25" x14ac:dyDescent="0.4">
      <c r="A14" s="28"/>
      <c r="B14" s="36"/>
      <c r="C14" s="1"/>
      <c r="D14" s="28"/>
      <c r="E14" s="36"/>
      <c r="G14" s="28"/>
      <c r="H14" s="36"/>
      <c r="J14" s="28"/>
      <c r="K14" s="36"/>
    </row>
    <row r="15" spans="1:11" x14ac:dyDescent="0.25">
      <c r="A15" s="28" t="s">
        <v>8</v>
      </c>
      <c r="B15" s="37">
        <f>B11-B13-B14</f>
        <v>3704.5</v>
      </c>
      <c r="C15" s="3"/>
      <c r="D15" s="28" t="s">
        <v>8</v>
      </c>
      <c r="E15" s="37">
        <f>E11-E13-E14</f>
        <v>3704.5</v>
      </c>
      <c r="G15" s="28" t="s">
        <v>8</v>
      </c>
      <c r="H15" s="37">
        <f>H11-H13-H14</f>
        <v>4580.0300000000007</v>
      </c>
      <c r="J15" s="28" t="s">
        <v>8</v>
      </c>
      <c r="K15" s="37">
        <f>K11-K13-K14</f>
        <v>4580.0300000000007</v>
      </c>
    </row>
    <row r="16" spans="1:11" x14ac:dyDescent="0.25">
      <c r="A16" s="28"/>
      <c r="B16" s="35"/>
      <c r="D16" s="28"/>
      <c r="E16" s="35"/>
      <c r="G16" s="28"/>
      <c r="H16" s="35"/>
      <c r="J16" s="28"/>
      <c r="K16" s="35"/>
    </row>
    <row r="17" spans="1:12" x14ac:dyDescent="0.25">
      <c r="A17" s="30" t="s">
        <v>29</v>
      </c>
      <c r="B17" s="37">
        <f>IF($B$4="yes",1773,0)</f>
        <v>1773</v>
      </c>
      <c r="C17" s="3"/>
      <c r="D17" s="30" t="s">
        <v>16</v>
      </c>
      <c r="E17" s="37">
        <f>IF(B4="yes",1773, 0)</f>
        <v>1773</v>
      </c>
      <c r="G17" s="30" t="s">
        <v>16</v>
      </c>
      <c r="H17" s="37">
        <v>0</v>
      </c>
      <c r="J17" s="30" t="s">
        <v>16</v>
      </c>
      <c r="K17" s="37">
        <v>0</v>
      </c>
    </row>
    <row r="18" spans="1:12" ht="15.75" thickBot="1" x14ac:dyDescent="0.3">
      <c r="A18" s="31" t="s">
        <v>10</v>
      </c>
      <c r="B18" s="38">
        <f>'Tuition Remission'!D8</f>
        <v>3285</v>
      </c>
      <c r="D18" s="31" t="s">
        <v>53</v>
      </c>
      <c r="E18" s="38">
        <f>'Tuition Remission'!D7</f>
        <v>2628</v>
      </c>
      <c r="G18" s="31" t="s">
        <v>52</v>
      </c>
      <c r="H18" s="38">
        <f>'Tuition Remission'!D6</f>
        <v>1971</v>
      </c>
      <c r="J18" s="31" t="s">
        <v>65</v>
      </c>
      <c r="K18" s="38">
        <f>K8*B3</f>
        <v>295.65000000000003</v>
      </c>
    </row>
    <row r="19" spans="1:12" ht="16.5" thickTop="1" thickBot="1" x14ac:dyDescent="0.3">
      <c r="A19" s="39" t="s">
        <v>56</v>
      </c>
      <c r="B19" s="40">
        <f>IF(B15-B17-B18&gt;0,B15-B17-B18,0)</f>
        <v>0</v>
      </c>
      <c r="C19" s="3"/>
      <c r="D19" s="39" t="s">
        <v>56</v>
      </c>
      <c r="E19" s="40">
        <f>IF(E15-E17-E18&gt;0,E15-E17-E18,0)</f>
        <v>0</v>
      </c>
      <c r="G19" s="39" t="s">
        <v>56</v>
      </c>
      <c r="H19" s="40">
        <f>IF(H15-H17-H18&gt;0,H15-H17-H18,0)</f>
        <v>2609.0300000000007</v>
      </c>
      <c r="J19" s="39" t="s">
        <v>56</v>
      </c>
      <c r="K19" s="40">
        <f>IF(K15-K17-K18&gt;0,K15-K17-K18,0)</f>
        <v>4284.380000000001</v>
      </c>
    </row>
    <row r="20" spans="1:12" ht="15.75" thickTop="1" x14ac:dyDescent="0.25">
      <c r="A20" s="41"/>
      <c r="B20" s="48"/>
      <c r="C20" s="49"/>
      <c r="D20" s="41"/>
      <c r="E20" s="48"/>
      <c r="F20" s="11"/>
      <c r="G20" s="41"/>
      <c r="H20" s="48"/>
      <c r="I20" s="11"/>
      <c r="J20" s="41"/>
      <c r="K20" s="48"/>
      <c r="L20" s="11"/>
    </row>
    <row r="21" spans="1:12" x14ac:dyDescent="0.25">
      <c r="H21" s="3"/>
    </row>
    <row r="22" spans="1:12" x14ac:dyDescent="0.25">
      <c r="A22" t="s">
        <v>54</v>
      </c>
      <c r="H22" s="3"/>
    </row>
    <row r="23" spans="1:12" x14ac:dyDescent="0.25">
      <c r="H23" s="3"/>
    </row>
    <row r="24" spans="1:12" x14ac:dyDescent="0.25">
      <c r="A24" s="46" t="s">
        <v>63</v>
      </c>
      <c r="B24" s="46"/>
      <c r="C24" s="46"/>
      <c r="D24" s="46"/>
      <c r="E24" s="46"/>
    </row>
    <row r="25" spans="1:12" ht="15.75" x14ac:dyDescent="0.25">
      <c r="A25" s="5"/>
    </row>
    <row r="26" spans="1:12" x14ac:dyDescent="0.25">
      <c r="A26" s="47" t="s">
        <v>64</v>
      </c>
    </row>
    <row r="28" spans="1:12" x14ac:dyDescent="0.25">
      <c r="A28" t="s">
        <v>99</v>
      </c>
      <c r="B28" s="1"/>
    </row>
    <row r="29" spans="1:12" x14ac:dyDescent="0.25">
      <c r="B29" s="66" t="s">
        <v>100</v>
      </c>
    </row>
    <row r="30" spans="1:12" x14ac:dyDescent="0.25">
      <c r="B30" t="s">
        <v>101</v>
      </c>
    </row>
  </sheetData>
  <sheetProtection selectLockedCells="1"/>
  <conditionalFormatting sqref="B7">
    <cfRule type="expression" dxfId="30" priority="53">
      <formula>$B$3&lt;&gt;25%</formula>
    </cfRule>
  </conditionalFormatting>
  <conditionalFormatting sqref="A7">
    <cfRule type="expression" dxfId="29" priority="52">
      <formula>$B$3&lt;&gt;25%</formula>
    </cfRule>
  </conditionalFormatting>
  <conditionalFormatting sqref="B8:B18">
    <cfRule type="expression" dxfId="28" priority="51">
      <formula>$B$3&lt;&gt;25%</formula>
    </cfRule>
  </conditionalFormatting>
  <conditionalFormatting sqref="B19:B20">
    <cfRule type="expression" dxfId="27" priority="50">
      <formula>$B$3&lt;&gt;25%</formula>
    </cfRule>
  </conditionalFormatting>
  <conditionalFormatting sqref="A19:A20">
    <cfRule type="expression" dxfId="26" priority="49">
      <formula>$B$3&lt;&gt;25%</formula>
    </cfRule>
  </conditionalFormatting>
  <conditionalFormatting sqref="A8:A18">
    <cfRule type="expression" dxfId="25" priority="48">
      <formula>$B$3&lt;&gt;25%</formula>
    </cfRule>
  </conditionalFormatting>
  <conditionalFormatting sqref="E7">
    <cfRule type="expression" dxfId="24" priority="47">
      <formula>$B$3&lt;&gt;20%</formula>
    </cfRule>
  </conditionalFormatting>
  <conditionalFormatting sqref="D7">
    <cfRule type="expression" dxfId="23" priority="46">
      <formula>$B$3&lt;&gt;20%</formula>
    </cfRule>
  </conditionalFormatting>
  <conditionalFormatting sqref="E8:E18">
    <cfRule type="expression" dxfId="22" priority="45">
      <formula>$B$3&lt;&gt;20%</formula>
    </cfRule>
  </conditionalFormatting>
  <conditionalFormatting sqref="D8:D18">
    <cfRule type="expression" dxfId="21" priority="44">
      <formula>$B$3&lt;&gt;20%</formula>
    </cfRule>
  </conditionalFormatting>
  <conditionalFormatting sqref="D19:D20">
    <cfRule type="expression" dxfId="20" priority="43">
      <formula>$B$3&lt;&gt;20%</formula>
    </cfRule>
  </conditionalFormatting>
  <conditionalFormatting sqref="A5:B5">
    <cfRule type="expression" dxfId="19" priority="41">
      <formula>$B$4="No"</formula>
    </cfRule>
  </conditionalFormatting>
  <conditionalFormatting sqref="G7">
    <cfRule type="expression" dxfId="18" priority="31">
      <formula>$B$3&lt;&gt;15%</formula>
    </cfRule>
  </conditionalFormatting>
  <conditionalFormatting sqref="H7">
    <cfRule type="expression" dxfId="17" priority="30">
      <formula>$B$3&lt;&gt;15%</formula>
    </cfRule>
  </conditionalFormatting>
  <conditionalFormatting sqref="H8:H18">
    <cfRule type="expression" dxfId="16" priority="29">
      <formula>$B$3&lt;&gt;15%</formula>
    </cfRule>
  </conditionalFormatting>
  <conditionalFormatting sqref="G8:G18">
    <cfRule type="expression" dxfId="15" priority="28">
      <formula>$B$3&lt;&gt;15%</formula>
    </cfRule>
  </conditionalFormatting>
  <conditionalFormatting sqref="G19:G20">
    <cfRule type="expression" dxfId="14" priority="27">
      <formula>$B$3&lt;&gt;15%</formula>
    </cfRule>
  </conditionalFormatting>
  <conditionalFormatting sqref="J7">
    <cfRule type="expression" dxfId="13" priority="19">
      <formula>$B$3=0</formula>
    </cfRule>
    <cfRule type="expression" dxfId="12" priority="25">
      <formula>$B$3&gt;=15%</formula>
    </cfRule>
  </conditionalFormatting>
  <conditionalFormatting sqref="K7">
    <cfRule type="expression" dxfId="11" priority="18">
      <formula>$B$3=0</formula>
    </cfRule>
    <cfRule type="expression" dxfId="10" priority="24">
      <formula>$B$3&gt;=15%</formula>
    </cfRule>
  </conditionalFormatting>
  <conditionalFormatting sqref="J19:J20">
    <cfRule type="expression" dxfId="9" priority="21">
      <formula>$B$3&gt;=15%</formula>
    </cfRule>
  </conditionalFormatting>
  <conditionalFormatting sqref="J19:J20">
    <cfRule type="expression" dxfId="8" priority="16">
      <formula>$B$3=0</formula>
    </cfRule>
  </conditionalFormatting>
  <conditionalFormatting sqref="E19:E20">
    <cfRule type="expression" dxfId="7" priority="15">
      <formula>$B$3&lt;&gt;20%</formula>
    </cfRule>
  </conditionalFormatting>
  <conditionalFormatting sqref="H19:H20">
    <cfRule type="expression" dxfId="6" priority="14">
      <formula>$B$3&lt;&gt;15%</formula>
    </cfRule>
  </conditionalFormatting>
  <conditionalFormatting sqref="K19:K20">
    <cfRule type="expression" dxfId="5" priority="5">
      <formula>$B$3=0</formula>
    </cfRule>
    <cfRule type="expression" dxfId="4" priority="12">
      <formula>$B$3&gt;=15%</formula>
    </cfRule>
  </conditionalFormatting>
  <conditionalFormatting sqref="J8:J18">
    <cfRule type="expression" dxfId="3" priority="3">
      <formula>$B$3=0</formula>
    </cfRule>
    <cfRule type="expression" dxfId="2" priority="4">
      <formula>$B$3&gt;=15%</formula>
    </cfRule>
  </conditionalFormatting>
  <conditionalFormatting sqref="K8:K18">
    <cfRule type="expression" dxfId="1" priority="1">
      <formula>$B$3=0</formula>
    </cfRule>
    <cfRule type="expression" dxfId="0" priority="2">
      <formula>$B$3&gt;=15%</formula>
    </cfRule>
  </conditionalFormatting>
  <dataValidations count="3">
    <dataValidation type="list" allowBlank="1" showInputMessage="1" showErrorMessage="1" sqref="B4:B5">
      <formula1>"Yes, No"</formula1>
    </dataValidation>
    <dataValidation type="whole" allowBlank="1" showInputMessage="1" showErrorMessage="1" errorTitle="Invalid Entry" error="Please enter a whole number between 1 and 18" promptTitle="Credits Taken" prompt="Enter the number of credits taken this semester." sqref="B2">
      <formula1>1</formula1>
      <formula2>18</formula2>
    </dataValidation>
    <dataValidation type="list" allowBlank="1" showInputMessage="1" showErrorMessage="1" sqref="B3">
      <formula1>"25%,20%,15%,12.5%,10%,5%"</formula1>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G25"/>
  <sheetViews>
    <sheetView topLeftCell="A4" workbookViewId="0">
      <selection activeCell="F19" sqref="F19"/>
    </sheetView>
  </sheetViews>
  <sheetFormatPr defaultRowHeight="15" x14ac:dyDescent="0.25"/>
  <cols>
    <col min="1" max="1" width="27.7109375" customWidth="1"/>
    <col min="2" max="2" width="17.42578125" customWidth="1"/>
    <col min="3" max="4" width="15.7109375" customWidth="1"/>
    <col min="6" max="6" width="46.140625" customWidth="1"/>
  </cols>
  <sheetData>
    <row r="1" spans="1:7" x14ac:dyDescent="0.25">
      <c r="A1" s="7" t="s">
        <v>59</v>
      </c>
      <c r="B1" s="7"/>
      <c r="C1" s="7" t="s">
        <v>97</v>
      </c>
      <c r="D1" s="7"/>
      <c r="E1" s="11"/>
    </row>
    <row r="3" spans="1:7" x14ac:dyDescent="0.25">
      <c r="A3" s="8" t="s">
        <v>23</v>
      </c>
      <c r="B3" s="9" t="s">
        <v>39</v>
      </c>
      <c r="C3" s="9" t="s">
        <v>21</v>
      </c>
      <c r="D3" s="9" t="s">
        <v>22</v>
      </c>
    </row>
    <row r="4" spans="1:7" x14ac:dyDescent="0.25">
      <c r="A4" t="s">
        <v>0</v>
      </c>
      <c r="B4" s="4">
        <v>1948</v>
      </c>
      <c r="C4" s="4">
        <v>1948</v>
      </c>
      <c r="D4" s="4">
        <v>1948</v>
      </c>
      <c r="F4" s="14" t="s">
        <v>62</v>
      </c>
      <c r="G4" s="20">
        <v>225</v>
      </c>
    </row>
    <row r="5" spans="1:7" x14ac:dyDescent="0.25">
      <c r="A5" t="s">
        <v>11</v>
      </c>
      <c r="B5" s="4">
        <f>1.32*4</f>
        <v>5.28</v>
      </c>
      <c r="C5" s="4">
        <f>1.32*6</f>
        <v>7.92</v>
      </c>
      <c r="D5" s="4">
        <f>1.32*7</f>
        <v>9.24</v>
      </c>
    </row>
    <row r="6" spans="1:7" x14ac:dyDescent="0.25">
      <c r="A6" t="s">
        <v>15</v>
      </c>
      <c r="B6" s="4">
        <v>10</v>
      </c>
      <c r="C6" s="4">
        <v>10</v>
      </c>
      <c r="D6" s="4">
        <v>10</v>
      </c>
    </row>
    <row r="7" spans="1:7" x14ac:dyDescent="0.25">
      <c r="A7" t="s">
        <v>12</v>
      </c>
      <c r="B7" s="4">
        <v>15</v>
      </c>
      <c r="C7" s="4">
        <v>15</v>
      </c>
      <c r="D7" s="4">
        <v>15</v>
      </c>
    </row>
    <row r="8" spans="1:7" x14ac:dyDescent="0.25">
      <c r="A8" t="s">
        <v>2</v>
      </c>
      <c r="B8" s="19">
        <v>50</v>
      </c>
      <c r="C8" s="19">
        <v>50</v>
      </c>
      <c r="D8" s="13">
        <v>100</v>
      </c>
    </row>
    <row r="9" spans="1:7" x14ac:dyDescent="0.25">
      <c r="A9" t="s">
        <v>13</v>
      </c>
      <c r="B9" s="4">
        <v>12</v>
      </c>
      <c r="C9" s="4">
        <v>12</v>
      </c>
      <c r="D9" s="4">
        <v>12</v>
      </c>
    </row>
    <row r="10" spans="1:7" s="62" customFormat="1" x14ac:dyDescent="0.25">
      <c r="A10" s="62" t="s">
        <v>94</v>
      </c>
      <c r="B10" s="4">
        <v>11.62</v>
      </c>
      <c r="C10" s="4">
        <v>11.62</v>
      </c>
      <c r="D10" s="4">
        <v>11.62</v>
      </c>
    </row>
    <row r="11" spans="1:7" x14ac:dyDescent="0.25">
      <c r="A11" t="s">
        <v>3</v>
      </c>
      <c r="B11" s="4">
        <v>77.400000000000006</v>
      </c>
      <c r="C11" s="4">
        <v>77.400000000000006</v>
      </c>
      <c r="D11" s="4">
        <v>77.400000000000006</v>
      </c>
    </row>
    <row r="12" spans="1:7" x14ac:dyDescent="0.25">
      <c r="A12" t="s">
        <v>4</v>
      </c>
      <c r="B12" s="19">
        <v>85.27</v>
      </c>
      <c r="C12" s="13">
        <v>106.96</v>
      </c>
      <c r="D12" s="13">
        <v>106.96</v>
      </c>
      <c r="F12" s="11" t="s">
        <v>24</v>
      </c>
    </row>
    <row r="13" spans="1:7" x14ac:dyDescent="0.25">
      <c r="A13" t="s">
        <v>5</v>
      </c>
      <c r="B13" s="19">
        <v>48.01</v>
      </c>
      <c r="C13" s="13">
        <v>282.8</v>
      </c>
      <c r="D13" s="13">
        <v>282.8</v>
      </c>
      <c r="F13" s="11" t="s">
        <v>25</v>
      </c>
    </row>
    <row r="14" spans="1:7" x14ac:dyDescent="0.25">
      <c r="A14" t="s">
        <v>1</v>
      </c>
      <c r="B14" s="19">
        <v>33.619999999999997</v>
      </c>
      <c r="C14" s="19">
        <v>33.619999999999997</v>
      </c>
      <c r="D14" s="13">
        <v>67.239999999999995</v>
      </c>
    </row>
    <row r="15" spans="1:7" x14ac:dyDescent="0.25">
      <c r="A15" t="s">
        <v>7</v>
      </c>
      <c r="B15" s="4">
        <v>97.09</v>
      </c>
      <c r="C15" s="4">
        <v>97.09</v>
      </c>
      <c r="D15" s="4">
        <v>97.09</v>
      </c>
    </row>
    <row r="16" spans="1:7" x14ac:dyDescent="0.25">
      <c r="A16" t="s">
        <v>14</v>
      </c>
      <c r="B16" s="4">
        <v>86.18</v>
      </c>
      <c r="C16" s="4">
        <v>86.18</v>
      </c>
      <c r="D16" s="4">
        <v>86.18</v>
      </c>
    </row>
    <row r="18" spans="1:5" x14ac:dyDescent="0.25">
      <c r="A18" t="s">
        <v>6</v>
      </c>
      <c r="B18" s="3">
        <f>SUM(B5:B16)</f>
        <v>531.47</v>
      </c>
      <c r="C18" s="3">
        <f>SUM(C5:C16)</f>
        <v>790.59000000000015</v>
      </c>
      <c r="D18" s="3">
        <f>SUM(D5:D16)</f>
        <v>875.53</v>
      </c>
    </row>
    <row r="19" spans="1:5" x14ac:dyDescent="0.25">
      <c r="B19" s="3">
        <f>B18-B5</f>
        <v>526.19000000000005</v>
      </c>
      <c r="C19" s="3">
        <f t="shared" ref="C19:D19" si="0">C18-C5</f>
        <v>782.67000000000019</v>
      </c>
      <c r="D19" s="3">
        <f t="shared" si="0"/>
        <v>866.29</v>
      </c>
    </row>
    <row r="21" spans="1:5" ht="75" customHeight="1" x14ac:dyDescent="0.25">
      <c r="A21" s="63" t="s">
        <v>37</v>
      </c>
      <c r="B21" s="63"/>
      <c r="C21" s="63"/>
      <c r="D21" s="63"/>
      <c r="E21" s="63"/>
    </row>
    <row r="24" spans="1:5" x14ac:dyDescent="0.25">
      <c r="A24" t="s">
        <v>89</v>
      </c>
    </row>
    <row r="25" spans="1:5" x14ac:dyDescent="0.25">
      <c r="A25" s="64" t="s">
        <v>73</v>
      </c>
      <c r="B25" s="64"/>
      <c r="C25" s="64"/>
    </row>
  </sheetData>
  <mergeCells count="2">
    <mergeCell ref="A21:E21"/>
    <mergeCell ref="A25:C25"/>
  </mergeCells>
  <pageMargins left="0.7" right="0.7" top="0.75" bottom="0.75" header="0.3" footer="0.3"/>
  <pageSetup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E25"/>
  <sheetViews>
    <sheetView workbookViewId="0">
      <selection activeCell="N21" sqref="N21"/>
    </sheetView>
  </sheetViews>
  <sheetFormatPr defaultRowHeight="15" x14ac:dyDescent="0.25"/>
  <cols>
    <col min="1" max="1" width="14.140625" customWidth="1"/>
    <col min="2" max="2" width="21.7109375" customWidth="1"/>
  </cols>
  <sheetData>
    <row r="1" spans="1:3" x14ac:dyDescent="0.25">
      <c r="A1" s="7" t="s">
        <v>17</v>
      </c>
      <c r="B1" s="7" t="s">
        <v>19</v>
      </c>
    </row>
    <row r="3" spans="1:3" x14ac:dyDescent="0.25">
      <c r="A3" s="2" t="s">
        <v>18</v>
      </c>
      <c r="B3" s="2" t="s">
        <v>20</v>
      </c>
    </row>
    <row r="4" spans="1:3" x14ac:dyDescent="0.25">
      <c r="A4" s="6">
        <v>1</v>
      </c>
      <c r="B4" s="4">
        <v>1971</v>
      </c>
      <c r="C4" s="6"/>
    </row>
    <row r="5" spans="1:3" x14ac:dyDescent="0.25">
      <c r="A5" s="6">
        <v>2</v>
      </c>
      <c r="B5" s="4">
        <v>1971</v>
      </c>
      <c r="C5" s="6"/>
    </row>
    <row r="6" spans="1:3" x14ac:dyDescent="0.25">
      <c r="A6" s="6">
        <v>3</v>
      </c>
      <c r="B6" s="4">
        <v>1971</v>
      </c>
      <c r="C6" s="6"/>
    </row>
    <row r="7" spans="1:3" x14ac:dyDescent="0.25">
      <c r="A7" s="6">
        <v>4</v>
      </c>
      <c r="B7" s="4">
        <v>2628</v>
      </c>
      <c r="C7" s="6"/>
    </row>
    <row r="8" spans="1:3" x14ac:dyDescent="0.25">
      <c r="A8" s="6">
        <v>5</v>
      </c>
      <c r="B8" s="4">
        <v>3285</v>
      </c>
      <c r="C8" s="6"/>
    </row>
    <row r="9" spans="1:3" x14ac:dyDescent="0.25">
      <c r="A9" s="6">
        <v>6</v>
      </c>
      <c r="B9" s="4">
        <v>3942</v>
      </c>
      <c r="C9" s="6"/>
    </row>
    <row r="10" spans="1:3" x14ac:dyDescent="0.25">
      <c r="A10" s="6">
        <v>7</v>
      </c>
      <c r="B10" s="4">
        <v>4599</v>
      </c>
      <c r="C10" s="6"/>
    </row>
    <row r="11" spans="1:3" x14ac:dyDescent="0.25">
      <c r="A11" s="6">
        <v>8</v>
      </c>
      <c r="B11" s="4">
        <v>5256</v>
      </c>
      <c r="C11" s="6"/>
    </row>
    <row r="12" spans="1:3" x14ac:dyDescent="0.25">
      <c r="A12" s="6">
        <v>9</v>
      </c>
      <c r="B12" s="4">
        <v>5913</v>
      </c>
      <c r="C12" s="6"/>
    </row>
    <row r="13" spans="1:3" x14ac:dyDescent="0.25">
      <c r="A13" s="6">
        <v>10</v>
      </c>
      <c r="B13" s="4">
        <v>5913</v>
      </c>
      <c r="C13" s="6"/>
    </row>
    <row r="14" spans="1:3" x14ac:dyDescent="0.25">
      <c r="A14" s="6">
        <v>11</v>
      </c>
      <c r="B14" s="4">
        <v>5913</v>
      </c>
      <c r="C14" s="6"/>
    </row>
    <row r="15" spans="1:3" x14ac:dyDescent="0.25">
      <c r="A15" s="6">
        <v>12</v>
      </c>
      <c r="B15" s="4">
        <v>5913</v>
      </c>
      <c r="C15" s="6"/>
    </row>
    <row r="16" spans="1:3" x14ac:dyDescent="0.25">
      <c r="A16" s="6">
        <v>13</v>
      </c>
      <c r="B16" s="4">
        <v>5913</v>
      </c>
      <c r="C16" s="6"/>
    </row>
    <row r="17" spans="1:5" x14ac:dyDescent="0.25">
      <c r="A17" s="6">
        <v>14</v>
      </c>
      <c r="B17" s="4">
        <v>5913</v>
      </c>
      <c r="C17" s="6"/>
    </row>
    <row r="18" spans="1:5" x14ac:dyDescent="0.25">
      <c r="A18" s="6">
        <v>15</v>
      </c>
      <c r="B18" s="4">
        <v>5913</v>
      </c>
      <c r="C18" s="6"/>
    </row>
    <row r="19" spans="1:5" x14ac:dyDescent="0.25">
      <c r="A19" s="6">
        <v>16</v>
      </c>
      <c r="B19" s="4">
        <v>5913</v>
      </c>
      <c r="C19" s="6"/>
    </row>
    <row r="20" spans="1:5" x14ac:dyDescent="0.25">
      <c r="A20" s="6">
        <v>17</v>
      </c>
      <c r="B20" s="4">
        <v>5913</v>
      </c>
      <c r="C20" s="6"/>
    </row>
    <row r="21" spans="1:5" x14ac:dyDescent="0.25">
      <c r="A21" s="6">
        <v>18</v>
      </c>
      <c r="B21" s="4">
        <v>5913</v>
      </c>
      <c r="C21" s="6"/>
    </row>
    <row r="22" spans="1:5" x14ac:dyDescent="0.25">
      <c r="A22" s="6"/>
      <c r="B22" s="6"/>
      <c r="C22" s="6"/>
    </row>
    <row r="24" spans="1:5" x14ac:dyDescent="0.25">
      <c r="A24" t="s">
        <v>90</v>
      </c>
    </row>
    <row r="25" spans="1:5" x14ac:dyDescent="0.25">
      <c r="A25" s="64" t="s">
        <v>73</v>
      </c>
      <c r="B25" s="64"/>
      <c r="C25" s="64"/>
      <c r="D25" s="64"/>
      <c r="E25" s="64"/>
    </row>
  </sheetData>
  <mergeCells count="1">
    <mergeCell ref="A25:E2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O23"/>
  <sheetViews>
    <sheetView workbookViewId="0">
      <selection activeCell="E15" sqref="E15"/>
    </sheetView>
  </sheetViews>
  <sheetFormatPr defaultRowHeight="15" x14ac:dyDescent="0.25"/>
  <cols>
    <col min="1" max="1" width="25" customWidth="1"/>
    <col min="2" max="2" width="25.5703125" customWidth="1"/>
    <col min="3" max="3" width="32.42578125" customWidth="1"/>
    <col min="4" max="4" width="20.28515625" customWidth="1"/>
    <col min="10" max="10" width="13.140625" customWidth="1"/>
    <col min="11" max="11" width="20.5703125" customWidth="1"/>
  </cols>
  <sheetData>
    <row r="1" spans="1:15" x14ac:dyDescent="0.25">
      <c r="A1" s="7" t="s">
        <v>35</v>
      </c>
      <c r="B1" s="7" t="s">
        <v>93</v>
      </c>
    </row>
    <row r="2" spans="1:15" x14ac:dyDescent="0.25">
      <c r="A2" s="15" t="s">
        <v>36</v>
      </c>
      <c r="B2" s="11"/>
    </row>
    <row r="4" spans="1:15" x14ac:dyDescent="0.25">
      <c r="A4" s="9" t="s">
        <v>30</v>
      </c>
      <c r="B4" s="9" t="s">
        <v>31</v>
      </c>
      <c r="C4" s="9" t="s">
        <v>38</v>
      </c>
      <c r="D4" s="9" t="s">
        <v>34</v>
      </c>
    </row>
    <row r="5" spans="1:15" x14ac:dyDescent="0.25">
      <c r="A5" s="6" t="s">
        <v>41</v>
      </c>
      <c r="B5" s="21" t="s">
        <v>42</v>
      </c>
      <c r="C5" s="6">
        <v>0</v>
      </c>
      <c r="D5" s="6" t="s">
        <v>44</v>
      </c>
    </row>
    <row r="6" spans="1:15" ht="15.75" customHeight="1" x14ac:dyDescent="0.25">
      <c r="A6" s="6">
        <v>6</v>
      </c>
      <c r="B6" s="12">
        <v>0.15</v>
      </c>
      <c r="C6" s="6">
        <v>3</v>
      </c>
      <c r="D6" s="1">
        <v>1971</v>
      </c>
      <c r="J6" s="22"/>
      <c r="K6" s="17"/>
      <c r="L6" s="17"/>
      <c r="M6" s="17"/>
      <c r="N6" s="16"/>
      <c r="O6" s="16"/>
    </row>
    <row r="7" spans="1:15" x14ac:dyDescent="0.25">
      <c r="A7" s="6">
        <v>8</v>
      </c>
      <c r="B7" s="12">
        <v>0.2</v>
      </c>
      <c r="C7" s="6">
        <v>4</v>
      </c>
      <c r="D7" s="1">
        <v>2628</v>
      </c>
    </row>
    <row r="8" spans="1:15" x14ac:dyDescent="0.25">
      <c r="A8" s="6">
        <v>10</v>
      </c>
      <c r="B8" s="12">
        <v>0.25</v>
      </c>
      <c r="C8" s="6">
        <v>5</v>
      </c>
      <c r="D8" s="1">
        <v>3285</v>
      </c>
    </row>
    <row r="9" spans="1:15" x14ac:dyDescent="0.25">
      <c r="A9" s="6">
        <v>12</v>
      </c>
      <c r="B9" s="12">
        <v>0.3</v>
      </c>
      <c r="C9" s="6">
        <v>6</v>
      </c>
      <c r="D9" s="1">
        <v>3942</v>
      </c>
    </row>
    <row r="10" spans="1:15" x14ac:dyDescent="0.25">
      <c r="A10" s="6">
        <v>14</v>
      </c>
      <c r="B10" s="12">
        <v>0.35</v>
      </c>
      <c r="C10" s="6">
        <v>7</v>
      </c>
      <c r="D10" s="1">
        <v>4599</v>
      </c>
    </row>
    <row r="11" spans="1:15" x14ac:dyDescent="0.25">
      <c r="A11" s="6">
        <v>16</v>
      </c>
      <c r="B11" s="12">
        <v>0.4</v>
      </c>
      <c r="C11" s="6">
        <v>8</v>
      </c>
      <c r="D11" s="1">
        <v>5256</v>
      </c>
    </row>
    <row r="12" spans="1:15" x14ac:dyDescent="0.25">
      <c r="A12" s="6" t="s">
        <v>32</v>
      </c>
      <c r="B12" s="12" t="s">
        <v>33</v>
      </c>
      <c r="C12" s="18">
        <v>9</v>
      </c>
      <c r="D12" s="1">
        <v>5913</v>
      </c>
    </row>
    <row r="14" spans="1:15" ht="15.75" x14ac:dyDescent="0.25">
      <c r="A14" s="43" t="s">
        <v>9</v>
      </c>
      <c r="B14" s="44"/>
    </row>
    <row r="15" spans="1:15" ht="60" customHeight="1" x14ac:dyDescent="0.25">
      <c r="A15" s="65" t="s">
        <v>43</v>
      </c>
      <c r="B15" s="65"/>
      <c r="C15" s="65"/>
      <c r="D15" s="16"/>
    </row>
    <row r="17" spans="1:5" x14ac:dyDescent="0.25">
      <c r="A17" s="42" t="s">
        <v>28</v>
      </c>
      <c r="B17" s="42"/>
    </row>
    <row r="18" spans="1:5" x14ac:dyDescent="0.25">
      <c r="A18" t="s">
        <v>20</v>
      </c>
      <c r="B18" s="1">
        <v>3285</v>
      </c>
    </row>
    <row r="19" spans="1:5" x14ac:dyDescent="0.25">
      <c r="A19" t="s">
        <v>27</v>
      </c>
      <c r="B19" s="1">
        <f>B18*0.1</f>
        <v>328.5</v>
      </c>
      <c r="C19" t="s">
        <v>60</v>
      </c>
    </row>
    <row r="22" spans="1:5" x14ac:dyDescent="0.25">
      <c r="A22" t="s">
        <v>92</v>
      </c>
    </row>
    <row r="23" spans="1:5" x14ac:dyDescent="0.25">
      <c r="A23" s="64" t="s">
        <v>91</v>
      </c>
      <c r="B23" s="64"/>
      <c r="C23" s="64"/>
      <c r="D23" s="64"/>
      <c r="E23" s="64"/>
    </row>
  </sheetData>
  <mergeCells count="2">
    <mergeCell ref="A15:C15"/>
    <mergeCell ref="A23:E23"/>
  </mergeCells>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Instructions</vt:lpstr>
      <vt:lpstr>Calculations</vt:lpstr>
      <vt:lpstr>Fees</vt:lpstr>
      <vt:lpstr>Tuiton Rates</vt:lpstr>
      <vt:lpstr>Tuition Remission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Denise Bender</dc:creator>
  <cp:lastModifiedBy>Denise Bender</cp:lastModifiedBy>
  <cp:lastPrinted>2020-02-07T20:13:05Z</cp:lastPrinted>
  <dcterms:created xsi:type="dcterms:W3CDTF">2020-02-07T19:23:58Z</dcterms:created>
  <dcterms:modified xsi:type="dcterms:W3CDTF">2021-12-09T18:50:15Z</dcterms:modified>
</cp:coreProperties>
</file>