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amho8416_colorado_edu/Documents/UCB/Desktop/Active_Proposals/NSTGRO2025/KMS &amp; OCG website/"/>
    </mc:Choice>
  </mc:AlternateContent>
  <xr:revisionPtr revIDLastSave="301" documentId="13_ncr:1_{59D4C34A-4209-4332-A987-26C762A3468B}" xr6:coauthVersionLast="47" xr6:coauthVersionMax="47" xr10:uidLastSave="{0FA4B16B-E133-43AB-BF65-C02D320B4FE8}"/>
  <bookViews>
    <workbookView xWindow="-28440" yWindow="1275" windowWidth="30075" windowHeight="15000" xr2:uid="{00000000-000D-0000-FFFF-FFFF00000000}"/>
  </bookViews>
  <sheets>
    <sheet name="OCGBudget" sheetId="1" r:id="rId1"/>
  </sheets>
  <definedNames>
    <definedName name="FringeBenefits">#REF!</definedName>
    <definedName name="IndirectCosts">#REF!</definedName>
    <definedName name="OtherDirectCosts">#REF!</definedName>
    <definedName name="_xlnm.Print_Area" localSheetId="0">OCGBudget!$B$1:$T$111</definedName>
    <definedName name="Z_57C5C8F1_8001_4F07_BD71_B2E547A208C7_.wvu.Cols" localSheetId="0" hidden="1">OCGBudget!$L:$M,OCGBudget!$P:$Q,OCGBudget!#REF!,OCGBudget!#REF!,OCGBudget!#REF!,OCGBudget!$S:$T</definedName>
    <definedName name="Z_57C5C8F1_8001_4F07_BD71_B2E547A208C7_.wvu.FilterData" localSheetId="0" hidden="1">OCGBudget!#REF!</definedName>
    <definedName name="Z_57C5C8F1_8001_4F07_BD71_B2E547A208C7_.wvu.PrintArea" localSheetId="0" hidden="1">OCGBudget!$B$1:$T$111</definedName>
    <definedName name="Z_EEFF5A2A_628E_4803_AAD1_B24B534F2503_.wvu.Cols" localSheetId="0" hidden="1">OCGBudget!$L:$M,OCGBudget!$P:$Q,OCGBudget!#REF!,OCGBudget!#REF!,OCGBudget!#REF!,OCGBudget!$S:$T</definedName>
    <definedName name="Z_EEFF5A2A_628E_4803_AAD1_B24B534F2503_.wvu.FilterData" localSheetId="0" hidden="1">OCGBudget!#REF!</definedName>
    <definedName name="Z_EEFF5A2A_628E_4803_AAD1_B24B534F2503_.wvu.PrintArea" localSheetId="0" hidden="1">OCGBudget!$B$1:$T$111</definedName>
  </definedNames>
  <calcPr calcId="191029" fullPrecision="0"/>
  <customWorkbookViews>
    <customWorkbookView name="ShowAll" guid="{EEFF5A2A-628E-4803-AAD1-B24B534F2503}" maximized="1" xWindow="1912" yWindow="-8" windowWidth="1936" windowHeight="1096" activeSheetId="1"/>
    <customWorkbookView name="HideRows=0" guid="{57C5C8F1-8001-4F07-BD71-B2E547A208C7}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3" i="1" l="1"/>
  <c r="J78" i="1"/>
  <c r="F98" i="1"/>
  <c r="J98" i="1" s="1"/>
  <c r="F97" i="1"/>
  <c r="AB78" i="1"/>
  <c r="C78" i="1"/>
  <c r="J97" i="1"/>
  <c r="W18" i="1"/>
  <c r="W17" i="1"/>
  <c r="H28" i="1"/>
  <c r="H27" i="1"/>
  <c r="H26" i="1"/>
  <c r="H25" i="1"/>
  <c r="S36" i="1"/>
  <c r="J36" i="1"/>
  <c r="S35" i="1"/>
  <c r="J35" i="1"/>
  <c r="S34" i="1"/>
  <c r="J34" i="1"/>
  <c r="S33" i="1"/>
  <c r="J33" i="1"/>
  <c r="S32" i="1"/>
  <c r="J32" i="1"/>
  <c r="J100" i="1" l="1"/>
  <c r="J37" i="1"/>
  <c r="J88" i="1"/>
  <c r="J17" i="1" l="1"/>
  <c r="J93" i="1"/>
  <c r="J85" i="1"/>
  <c r="J43" i="1"/>
  <c r="J39" i="1"/>
  <c r="J40" i="1"/>
  <c r="J25" i="1"/>
  <c r="J28" i="1"/>
  <c r="J29" i="1"/>
  <c r="H29" i="1" s="1"/>
  <c r="J42" i="1"/>
  <c r="N69" i="1"/>
  <c r="J26" i="1"/>
  <c r="J41" i="1"/>
  <c r="J27" i="1"/>
  <c r="AB18" i="1"/>
  <c r="J18" i="1" s="1"/>
  <c r="J86" i="1"/>
  <c r="J87" i="1"/>
  <c r="AB17" i="1"/>
  <c r="L69" i="1"/>
  <c r="L54" i="1"/>
  <c r="L70" i="1" s="1"/>
  <c r="L89" i="1"/>
  <c r="P69" i="1"/>
  <c r="P54" i="1"/>
  <c r="S54" i="1" s="1"/>
  <c r="AD17" i="1"/>
  <c r="AE17" i="1"/>
  <c r="AF17" i="1"/>
  <c r="S88" i="1"/>
  <c r="S87" i="1"/>
  <c r="S86" i="1"/>
  <c r="S85" i="1"/>
  <c r="P17" i="1"/>
  <c r="S17" i="1" s="1"/>
  <c r="P18" i="1"/>
  <c r="S18" i="1" s="1"/>
  <c r="AD18" i="1"/>
  <c r="AE18" i="1"/>
  <c r="AF18" i="1"/>
  <c r="S50" i="1"/>
  <c r="S49" i="1"/>
  <c r="S48" i="1"/>
  <c r="S47" i="1"/>
  <c r="S46" i="1"/>
  <c r="S78" i="1"/>
  <c r="S77" i="1"/>
  <c r="P100" i="1"/>
  <c r="AH17" i="1"/>
  <c r="AJ17" i="1" s="1"/>
  <c r="AI17" i="1"/>
  <c r="AM17" i="1" s="1"/>
  <c r="AQ17" i="1" s="1"/>
  <c r="AH18" i="1"/>
  <c r="AJ18" i="1" s="1"/>
  <c r="AI18" i="1"/>
  <c r="AM18" i="1" s="1"/>
  <c r="AL17" i="1"/>
  <c r="AP17" i="1" s="1"/>
  <c r="AL18" i="1"/>
  <c r="AP18" i="1" s="1"/>
  <c r="S29" i="1"/>
  <c r="S25" i="1"/>
  <c r="S68" i="1"/>
  <c r="S67" i="1"/>
  <c r="S66" i="1"/>
  <c r="S65" i="1"/>
  <c r="S64" i="1"/>
  <c r="S61" i="1"/>
  <c r="S60" i="1"/>
  <c r="S59" i="1"/>
  <c r="S58" i="1"/>
  <c r="S57" i="1"/>
  <c r="S69" i="1" s="1"/>
  <c r="S43" i="1"/>
  <c r="S42" i="1"/>
  <c r="S41" i="1"/>
  <c r="S40" i="1"/>
  <c r="S39" i="1"/>
  <c r="S53" i="1"/>
  <c r="S28" i="1"/>
  <c r="S26" i="1"/>
  <c r="S72" i="1"/>
  <c r="S76" i="1"/>
  <c r="S75" i="1"/>
  <c r="S74" i="1"/>
  <c r="S73" i="1"/>
  <c r="S27" i="1"/>
  <c r="P20" i="1"/>
  <c r="P107" i="1"/>
  <c r="L20" i="1"/>
  <c r="S20" i="1"/>
  <c r="L107" i="1"/>
  <c r="S107" i="1" s="1"/>
  <c r="J20" i="1" l="1"/>
  <c r="J44" i="1"/>
  <c r="J30" i="1"/>
  <c r="H37" i="1" s="1"/>
  <c r="AR17" i="1"/>
  <c r="AN18" i="1"/>
  <c r="AQ18" i="1"/>
  <c r="AR18" i="1" s="1"/>
  <c r="AT18" i="1" s="1"/>
  <c r="AN17" i="1"/>
  <c r="J89" i="1"/>
  <c r="L80" i="1"/>
  <c r="L100" i="1" s="1"/>
  <c r="S100" i="1" s="1"/>
  <c r="P70" i="1"/>
  <c r="P102" i="1" s="1"/>
  <c r="P109" i="1" s="1"/>
  <c r="N100" i="1"/>
  <c r="N104" i="1" s="1"/>
  <c r="J70" i="1" l="1"/>
  <c r="J80" i="1" s="1"/>
  <c r="AT17" i="1"/>
  <c r="L102" i="1"/>
  <c r="S70" i="1"/>
  <c r="N109" i="1"/>
  <c r="F111" i="1" s="1"/>
  <c r="L109" i="1" l="1"/>
  <c r="S102" i="1"/>
  <c r="L111" i="1" l="1"/>
  <c r="S109" i="1"/>
</calcChain>
</file>

<file path=xl/sharedStrings.xml><?xml version="1.0" encoding="utf-8"?>
<sst xmlns="http://schemas.openxmlformats.org/spreadsheetml/2006/main" count="237" uniqueCount="137">
  <si>
    <t>Internal Budget</t>
  </si>
  <si>
    <t>Institution:</t>
  </si>
  <si>
    <t>572 UCB</t>
  </si>
  <si>
    <t>Boulder, CO 80309</t>
  </si>
  <si>
    <t>Year 1</t>
  </si>
  <si>
    <t>Year 2</t>
  </si>
  <si>
    <t>Fringe Benefits</t>
  </si>
  <si>
    <t>Total Direct Costs</t>
  </si>
  <si>
    <t xml:space="preserve">               PROPOSED BUDGET DETAILS</t>
  </si>
  <si>
    <t>Duration:</t>
  </si>
  <si>
    <t xml:space="preserve">Title: </t>
  </si>
  <si>
    <t>Year 3</t>
  </si>
  <si>
    <t xml:space="preserve">CU Proposal No. </t>
  </si>
  <si>
    <t>Total</t>
  </si>
  <si>
    <t>Account Codes</t>
  </si>
  <si>
    <t>Other Costs</t>
  </si>
  <si>
    <t>International</t>
  </si>
  <si>
    <t>700200 - Employee Out-of-State Travel</t>
  </si>
  <si>
    <t>700300 - International</t>
  </si>
  <si>
    <t>553000 - Conference Registration Fees</t>
  </si>
  <si>
    <t>Year 4</t>
  </si>
  <si>
    <t>Conference Registration</t>
  </si>
  <si>
    <t>Stipend</t>
  </si>
  <si>
    <t>Year 5</t>
  </si>
  <si>
    <t>Subtotal International Travel</t>
  </si>
  <si>
    <t>Mileage</t>
  </si>
  <si>
    <t>700000 - Travel Gen Bgt</t>
  </si>
  <si>
    <t>Principal Investigator:</t>
  </si>
  <si>
    <t>Inflation Rates</t>
  </si>
  <si>
    <t>Cost Share</t>
  </si>
  <si>
    <t xml:space="preserve">Cost Share </t>
  </si>
  <si>
    <t>Contributor</t>
  </si>
  <si>
    <t>Salaries</t>
  </si>
  <si>
    <t>Base Salary</t>
  </si>
  <si>
    <t>AY/CY/Sum.</t>
  </si>
  <si>
    <t>%</t>
  </si>
  <si>
    <t># Mos.</t>
  </si>
  <si>
    <t>P-Mos.</t>
  </si>
  <si>
    <t>Appt. Mos.</t>
  </si>
  <si>
    <t>No. Days</t>
  </si>
  <si>
    <t>No. Trips</t>
  </si>
  <si>
    <t>Cost</t>
  </si>
  <si>
    <t>Description</t>
  </si>
  <si>
    <t>Airfare</t>
  </si>
  <si>
    <t>Per diem</t>
  </si>
  <si>
    <t>Person Mos.</t>
  </si>
  <si>
    <t>No. People</t>
  </si>
  <si>
    <t>Lodging</t>
  </si>
  <si>
    <t>Ground Transportation</t>
  </si>
  <si>
    <t>AY</t>
  </si>
  <si>
    <t>Summer</t>
  </si>
  <si>
    <t>MTDC</t>
  </si>
  <si>
    <t>International Conference</t>
  </si>
  <si>
    <t>Publications</t>
  </si>
  <si>
    <t>The Regents of the University of Colorado</t>
  </si>
  <si>
    <t xml:space="preserve">Proposal Analyst: </t>
  </si>
  <si>
    <t>Small equipment</t>
  </si>
  <si>
    <t>Field research equipment</t>
  </si>
  <si>
    <t>Total Amount Requested:</t>
  </si>
  <si>
    <t>No. Budget Periods:</t>
  </si>
  <si>
    <t>Computers</t>
  </si>
  <si>
    <t>No. Miles</t>
  </si>
  <si>
    <t>Lab supplies</t>
  </si>
  <si>
    <t>Monitors, cords, speakers, etc.</t>
  </si>
  <si>
    <t>Meetings, conferences, workships for staff</t>
  </si>
  <si>
    <t>Facilities and Administration (F&amp;A) Costs</t>
  </si>
  <si>
    <t xml:space="preserve">On Campus: </t>
  </si>
  <si>
    <t>IDC Base</t>
  </si>
  <si>
    <t>Prevailing Rate</t>
  </si>
  <si>
    <t>Student Stipend</t>
  </si>
  <si>
    <t>495201 - PreD Fell Stipends (0.0% FB rate)</t>
  </si>
  <si>
    <t>Travel Estimate</t>
  </si>
  <si>
    <t>Expendable Lab Supplies</t>
  </si>
  <si>
    <t>Total Stipend</t>
  </si>
  <si>
    <t>University Fees</t>
  </si>
  <si>
    <t xml:space="preserve">Tuition Remission </t>
  </si>
  <si>
    <t>Total Allowance</t>
  </si>
  <si>
    <t>Total Budget Request</t>
  </si>
  <si>
    <t>F&amp;A Not allowed on Fellowship</t>
  </si>
  <si>
    <t>Student Health</t>
  </si>
  <si>
    <t>/ semester</t>
  </si>
  <si>
    <t>/semester</t>
  </si>
  <si>
    <t>Fellow:</t>
  </si>
  <si>
    <t>Faculty Advisor Allowance</t>
  </si>
  <si>
    <t>Visiting Technologist Experience Allowance</t>
  </si>
  <si>
    <t>Local Transportation</t>
  </si>
  <si>
    <t>Living Expenses</t>
  </si>
  <si>
    <t>No. Weeks</t>
  </si>
  <si>
    <t>Other</t>
  </si>
  <si>
    <t>Travel Relocation</t>
  </si>
  <si>
    <t>Health Insurance</t>
  </si>
  <si>
    <t>Tuition &amp; Fees</t>
  </si>
  <si>
    <t>460000 - Operating Exp Budget</t>
  </si>
  <si>
    <t>12 months</t>
  </si>
  <si>
    <t>Total for Prevailing Rate</t>
  </si>
  <si>
    <t>Should be reasonable with prevailing rate. It is expected that the student will receive the maximum value</t>
  </si>
  <si>
    <t>Maximum Allowed: $10,000</t>
  </si>
  <si>
    <t>Anticipated expenses:</t>
  </si>
  <si>
    <t>Costs associated with temporarily relocating to NASA/R&amp;D Center.</t>
  </si>
  <si>
    <t>Maximum Allowed: $11,000</t>
  </si>
  <si>
    <t>Travel to/from Destination</t>
  </si>
  <si>
    <t>Sum of all above categories</t>
  </si>
  <si>
    <t>No indirect costs allowed</t>
  </si>
  <si>
    <t>Total request</t>
  </si>
  <si>
    <t>Travel Total (student + advisor)</t>
  </si>
  <si>
    <t>NASA R&amp;D Center</t>
  </si>
  <si>
    <t>Prevailing Predoctoral trainee AY</t>
  </si>
  <si>
    <t>Prevailing Predoctoral Summer</t>
  </si>
  <si>
    <t>Maximum Allowed: $20,500</t>
  </si>
  <si>
    <t>Maximum Allowed: $2,500</t>
  </si>
  <si>
    <t>inflated</t>
  </si>
  <si>
    <t>Student - domestic</t>
  </si>
  <si>
    <t>Student - international</t>
  </si>
  <si>
    <t>Tuition/Fees</t>
  </si>
  <si>
    <t>(Otherwise, NASA may send it back for revision.)</t>
  </si>
  <si>
    <t>NOTE 2:  On the NASA NSTGRO Funding Request form, don't subtract "Remaining Funds" from the next year's requested funds.</t>
  </si>
  <si>
    <t>Grant #:</t>
  </si>
  <si>
    <r>
      <t xml:space="preserve">NOTE 1: On the NASA NSTGRO Funding Request form, for every category except health insurance, ensure the subtotals add up </t>
    </r>
    <r>
      <rPr>
        <i/>
        <u/>
        <sz val="11"/>
        <color rgb="FFC00000"/>
        <rFont val="Calibri"/>
        <family val="2"/>
        <scheme val="minor"/>
      </rPr>
      <t>exactly</t>
    </r>
    <r>
      <rPr>
        <i/>
        <sz val="11"/>
        <color rgb="FFC00000"/>
        <rFont val="Calibri"/>
        <family val="2"/>
        <scheme val="minor"/>
      </rPr>
      <t xml:space="preserve"> to the amount requested.</t>
    </r>
  </si>
  <si>
    <t>Advisor - international</t>
  </si>
  <si>
    <t>Maximum Allowed: $40,000</t>
  </si>
  <si>
    <t>$3,333/month rate @ 50% time</t>
  </si>
  <si>
    <t>Maximum allowed: $84K</t>
  </si>
  <si>
    <t>NSTGRO/NSTRF Requested Support</t>
  </si>
  <si>
    <t>FY25</t>
  </si>
  <si>
    <t>Fall 2025</t>
  </si>
  <si>
    <t>8/15/2025 - 8/14/2026</t>
  </si>
  <si>
    <t>Faculty time salary calculation (for cell J78):</t>
  </si>
  <si>
    <t>base salary</t>
  </si>
  <si>
    <t>Appt Mos.</t>
  </si>
  <si>
    <t>AY/CY/Summer</t>
  </si>
  <si>
    <t># months</t>
  </si>
  <si>
    <t>P-mos</t>
  </si>
  <si>
    <t>Amounts between categories can not be adjusted, except in limited instances*</t>
  </si>
  <si>
    <t>*For example, a portion of the Faculty Advisor Allowance may be used to supplement health insurance or
tuition and fees, provided that the requirements of the Faculty Advisor Allowance have been met.</t>
  </si>
  <si>
    <t>est. Tuition Fall 2025: Engineering 9 hours $8,721 plus 3% inflation; A&amp;S 9 hours $6,696 plus 3% inflation</t>
  </si>
  <si>
    <t>est. Fees Fall 2025: 832.24 plus 3% inflation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</si>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</sst>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&quot;$&quot;#,##0"/>
    <numFmt numFmtId="167" formatCode="#,##0.0"/>
  </numFmts>
  <fonts count="26" x14ac:knownFonts="1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0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3" fontId="7" fillId="0" borderId="0" xfId="0" applyNumberFormat="1" applyFont="1"/>
    <xf numFmtId="0" fontId="8" fillId="0" borderId="0" xfId="0" applyFont="1"/>
    <xf numFmtId="3" fontId="5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10" fontId="6" fillId="0" borderId="4" xfId="0" applyNumberFormat="1" applyFont="1" applyBorder="1"/>
    <xf numFmtId="10" fontId="6" fillId="0" borderId="5" xfId="0" applyNumberFormat="1" applyFont="1" applyBorder="1"/>
    <xf numFmtId="3" fontId="7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0" fontId="5" fillId="2" borderId="2" xfId="0" applyFont="1" applyFill="1" applyBorder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10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10" fontId="5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center"/>
    </xf>
    <xf numFmtId="3" fontId="16" fillId="0" borderId="0" xfId="0" applyNumberFormat="1" applyFont="1"/>
    <xf numFmtId="166" fontId="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right"/>
    </xf>
    <xf numFmtId="3" fontId="16" fillId="2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2" borderId="0" xfId="0" applyNumberFormat="1" applyFont="1" applyFill="1" applyAlignment="1">
      <alignment horizontal="right"/>
    </xf>
    <xf numFmtId="166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left"/>
    </xf>
    <xf numFmtId="3" fontId="16" fillId="3" borderId="0" xfId="0" applyNumberFormat="1" applyFont="1" applyFill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15" fillId="0" borderId="0" xfId="0" applyNumberFormat="1" applyFont="1"/>
    <xf numFmtId="166" fontId="7" fillId="0" borderId="0" xfId="0" applyNumberFormat="1" applyFont="1" applyAlignment="1">
      <alignment horizontal="right"/>
    </xf>
    <xf numFmtId="165" fontId="5" fillId="0" borderId="0" xfId="0" applyNumberFormat="1" applyFont="1" applyProtection="1">
      <protection locked="0"/>
    </xf>
    <xf numFmtId="165" fontId="5" fillId="0" borderId="0" xfId="0" applyNumberFormat="1" applyFont="1"/>
    <xf numFmtId="165" fontId="6" fillId="0" borderId="0" xfId="0" applyNumberFormat="1" applyFont="1" applyAlignment="1">
      <alignment horizontal="center"/>
    </xf>
    <xf numFmtId="3" fontId="5" fillId="3" borderId="0" xfId="0" applyNumberFormat="1" applyFont="1" applyFill="1"/>
    <xf numFmtId="4" fontId="6" fillId="3" borderId="0" xfId="0" applyNumberFormat="1" applyFont="1" applyFill="1" applyProtection="1">
      <protection locked="0"/>
    </xf>
    <xf numFmtId="2" fontId="6" fillId="3" borderId="0" xfId="0" applyNumberFormat="1" applyFont="1" applyFill="1" applyAlignment="1" applyProtection="1">
      <alignment horizontal="right"/>
      <protection locked="0"/>
    </xf>
    <xf numFmtId="10" fontId="5" fillId="3" borderId="0" xfId="0" applyNumberFormat="1" applyFont="1" applyFill="1" applyProtection="1">
      <protection locked="0"/>
    </xf>
    <xf numFmtId="2" fontId="5" fillId="3" borderId="0" xfId="0" applyNumberFormat="1" applyFont="1" applyFill="1" applyProtection="1">
      <protection locked="0"/>
    </xf>
    <xf numFmtId="2" fontId="5" fillId="0" borderId="0" xfId="0" applyNumberFormat="1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5" fillId="3" borderId="0" xfId="0" applyNumberFormat="1" applyFont="1" applyFill="1"/>
    <xf numFmtId="0" fontId="14" fillId="0" borderId="0" xfId="0" applyFont="1"/>
    <xf numFmtId="10" fontId="5" fillId="3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vertical="top" wrapText="1"/>
    </xf>
    <xf numFmtId="167" fontId="5" fillId="0" borderId="0" xfId="0" applyNumberFormat="1" applyFont="1" applyAlignment="1">
      <alignment horizontal="left"/>
    </xf>
    <xf numFmtId="3" fontId="6" fillId="0" borderId="1" xfId="0" applyNumberFormat="1" applyFont="1" applyBorder="1" applyAlignment="1">
      <alignment horizontal="right"/>
    </xf>
    <xf numFmtId="10" fontId="6" fillId="0" borderId="0" xfId="0" applyNumberFormat="1" applyFont="1" applyAlignment="1">
      <alignment horizontal="left"/>
    </xf>
    <xf numFmtId="0" fontId="7" fillId="0" borderId="0" xfId="0" applyFont="1"/>
    <xf numFmtId="3" fontId="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left"/>
    </xf>
    <xf numFmtId="3" fontId="15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3" fontId="16" fillId="0" borderId="0" xfId="0" applyNumberFormat="1" applyFont="1" applyAlignment="1">
      <alignment horizontal="left"/>
    </xf>
    <xf numFmtId="0" fontId="19" fillId="4" borderId="0" xfId="0" applyFont="1" applyFill="1" applyAlignment="1">
      <alignment horizontal="left"/>
    </xf>
    <xf numFmtId="3" fontId="6" fillId="3" borderId="0" xfId="0" applyNumberFormat="1" applyFont="1" applyFill="1" applyProtection="1">
      <protection locked="0"/>
    </xf>
    <xf numFmtId="166" fontId="20" fillId="0" borderId="0" xfId="0" applyNumberFormat="1" applyFont="1" applyAlignment="1">
      <alignment horizontal="left"/>
    </xf>
    <xf numFmtId="0" fontId="15" fillId="5" borderId="0" xfId="0" applyFont="1" applyFill="1" applyAlignment="1">
      <alignment horizontal="left"/>
    </xf>
    <xf numFmtId="3" fontId="15" fillId="5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5" fillId="3" borderId="0" xfId="0" applyFont="1" applyFill="1"/>
    <xf numFmtId="3" fontId="12" fillId="3" borderId="0" xfId="0" applyNumberFormat="1" applyFont="1" applyFill="1" applyAlignment="1">
      <alignment horizontal="right"/>
    </xf>
    <xf numFmtId="3" fontId="16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6" fontId="7" fillId="3" borderId="0" xfId="0" applyNumberFormat="1" applyFont="1" applyFill="1" applyAlignment="1">
      <alignment horizontal="right"/>
    </xf>
    <xf numFmtId="3" fontId="16" fillId="0" borderId="1" xfId="0" applyNumberFormat="1" applyFont="1" applyBorder="1" applyAlignment="1">
      <alignment horizontal="center"/>
    </xf>
    <xf numFmtId="3" fontId="7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/>
    </xf>
    <xf numFmtId="3" fontId="16" fillId="0" borderId="2" xfId="0" applyNumberFormat="1" applyFont="1" applyBorder="1" applyAlignment="1">
      <alignment horizontal="right"/>
    </xf>
    <xf numFmtId="0" fontId="21" fillId="0" borderId="0" xfId="0" applyFont="1"/>
    <xf numFmtId="3" fontId="22" fillId="0" borderId="0" xfId="0" applyNumberFormat="1" applyFont="1"/>
    <xf numFmtId="0" fontId="21" fillId="0" borderId="0" xfId="0" applyFont="1" applyAlignment="1">
      <alignment vertical="top"/>
    </xf>
    <xf numFmtId="10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3" fontId="6" fillId="3" borderId="0" xfId="0" applyNumberFormat="1" applyFont="1" applyFill="1"/>
    <xf numFmtId="3" fontId="2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22" fillId="0" borderId="0" xfId="0" applyNumberFormat="1" applyFont="1" applyAlignment="1">
      <alignment horizontal="left" vertical="top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left"/>
    </xf>
    <xf numFmtId="165" fontId="5" fillId="0" borderId="0" xfId="0" applyNumberFormat="1" applyFont="1"/>
    <xf numFmtId="2" fontId="5" fillId="3" borderId="0" xfId="0" applyNumberFormat="1" applyFont="1" applyFill="1"/>
    <xf numFmtId="0" fontId="21" fillId="0" borderId="0" xfId="0" applyFont="1"/>
    <xf numFmtId="3" fontId="22" fillId="0" borderId="0" xfId="0" applyNumberFormat="1" applyFont="1"/>
    <xf numFmtId="2" fontId="21" fillId="0" borderId="0" xfId="0" applyNumberFormat="1" applyFont="1"/>
    <xf numFmtId="0" fontId="21" fillId="0" borderId="0" xfId="0" applyFont="1" applyAlignment="1">
      <alignment horizontal="center"/>
    </xf>
    <xf numFmtId="10" fontId="21" fillId="0" borderId="0" xfId="0" applyNumberFormat="1" applyFont="1"/>
    <xf numFmtId="165" fontId="21" fillId="0" borderId="0" xfId="0" applyNumberFormat="1" applyFont="1"/>
    <xf numFmtId="0" fontId="21" fillId="0" borderId="0" xfId="0" applyFont="1" applyAlignment="1">
      <alignment vertical="top"/>
    </xf>
    <xf numFmtId="3" fontId="6" fillId="3" borderId="0" xfId="0" applyNumberFormat="1" applyFont="1" applyFill="1"/>
    <xf numFmtId="3" fontId="24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10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right"/>
    </xf>
    <xf numFmtId="0" fontId="5" fillId="3" borderId="0" xfId="0" applyFont="1" applyFill="1" applyAlignment="1">
      <alignment horizontal="center"/>
    </xf>
    <xf numFmtId="10" fontId="5" fillId="3" borderId="3" xfId="0" applyNumberFormat="1" applyFont="1" applyFill="1" applyBorder="1"/>
    <xf numFmtId="4" fontId="5" fillId="3" borderId="6" xfId="0" applyNumberFormat="1" applyFont="1" applyFill="1" applyBorder="1"/>
    <xf numFmtId="0" fontId="5" fillId="0" borderId="0" xfId="0" applyFont="1" applyAlignment="1">
      <alignment vertical="top"/>
    </xf>
    <xf numFmtId="0" fontId="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3" fontId="25" fillId="0" borderId="0" xfId="0" applyNumberFormat="1" applyFont="1" applyAlignment="1">
      <alignment horizontal="right" vertical="center"/>
    </xf>
  </cellXfs>
  <cellStyles count="10">
    <cellStyle name="Hyperlink 2" xfId="3" xr:uid="{00000000-0005-0000-0000-000000000000}"/>
    <cellStyle name="Hyperlink 2 2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F8F72442-CAE4-4597-B7EC-70413CA908CA}"/>
    <cellStyle name="Normal 4" xfId="5" xr:uid="{00000000-0005-0000-0000-000005000000}"/>
    <cellStyle name="Normal 4 2" xfId="8" xr:uid="{8652C204-4582-470E-8168-8F113D603AC6}"/>
    <cellStyle name="Normal 5" xfId="6" xr:uid="{00000000-0005-0000-0000-000006000000}"/>
    <cellStyle name="Normal 5 2" xfId="9" xr:uid="{B72C7C0D-4D2A-42EC-BDED-E790E974E3C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C116"/>
  <sheetViews>
    <sheetView tabSelected="1" zoomScaleNormal="100" workbookViewId="0">
      <selection activeCell="AA92" sqref="AA92"/>
    </sheetView>
  </sheetViews>
  <sheetFormatPr defaultColWidth="11" defaultRowHeight="15.5" outlineLevelRow="1" x14ac:dyDescent="0.35"/>
  <cols>
    <col min="1" max="1" width="32.25" style="1" customWidth="1"/>
    <col min="2" max="2" width="2.75" style="1" customWidth="1"/>
    <col min="3" max="3" width="2.5" style="1" customWidth="1"/>
    <col min="4" max="4" width="19.5" style="1" customWidth="1"/>
    <col min="5" max="5" width="6.5" style="1" customWidth="1"/>
    <col min="6" max="6" width="13.5" style="2" customWidth="1"/>
    <col min="7" max="7" width="9.25" style="2" customWidth="1"/>
    <col min="8" max="8" width="11.33203125" style="3" customWidth="1"/>
    <col min="9" max="9" width="1.75" style="3" customWidth="1"/>
    <col min="10" max="10" width="12.25" style="3" customWidth="1"/>
    <col min="11" max="11" width="1.75" style="3" customWidth="1"/>
    <col min="12" max="12" width="12.25" style="3" hidden="1" customWidth="1"/>
    <col min="13" max="13" width="1.75" style="3" hidden="1" customWidth="1"/>
    <col min="14" max="14" width="28.83203125" style="3" customWidth="1"/>
    <col min="15" max="15" width="1.75" style="5" customWidth="1"/>
    <col min="16" max="16" width="12.25" style="3" hidden="1" customWidth="1"/>
    <col min="17" max="17" width="1.75" style="5" hidden="1" customWidth="1"/>
    <col min="18" max="18" width="2.08203125" style="6" customWidth="1"/>
    <col min="19" max="19" width="12.25" style="6" hidden="1" customWidth="1"/>
    <col min="20" max="20" width="13.5" style="5" hidden="1" customWidth="1"/>
    <col min="21" max="21" width="9.25" style="5" customWidth="1"/>
    <col min="22" max="22" width="2" style="5" customWidth="1"/>
    <col min="23" max="23" width="12.25" style="69" customWidth="1"/>
    <col min="24" max="24" width="9.25" style="53" customWidth="1"/>
    <col min="25" max="25" width="9.83203125" style="20" customWidth="1"/>
    <col min="26" max="26" width="7.33203125" style="5" customWidth="1"/>
    <col min="27" max="27" width="6.75" style="5" customWidth="1"/>
    <col min="28" max="28" width="6.75" style="74" customWidth="1"/>
    <col min="29" max="29" width="1.83203125" style="5" customWidth="1"/>
    <col min="30" max="30" width="7.33203125" style="5" customWidth="1"/>
    <col min="31" max="31" width="6.75" style="5" customWidth="1"/>
    <col min="32" max="32" width="6.75" style="74" customWidth="1"/>
    <col min="33" max="33" width="1.83203125" style="5" customWidth="1"/>
    <col min="34" max="34" width="7.33203125" style="5" customWidth="1"/>
    <col min="35" max="35" width="6.75" style="5" customWidth="1"/>
    <col min="36" max="36" width="6.75" style="74" customWidth="1"/>
    <col min="37" max="37" width="1.58203125" style="5" customWidth="1"/>
    <col min="38" max="38" width="7.33203125" style="5" customWidth="1"/>
    <col min="39" max="39" width="6.25" style="5" customWidth="1"/>
    <col min="40" max="40" width="6.25" style="74" customWidth="1"/>
    <col min="41" max="41" width="1.83203125" style="5" customWidth="1"/>
    <col min="42" max="42" width="7.33203125" style="5" customWidth="1"/>
    <col min="43" max="43" width="6.25" style="5" customWidth="1"/>
    <col min="44" max="44" width="6.25" style="74" customWidth="1"/>
    <col min="45" max="45" width="1.75" style="53" customWidth="1"/>
    <col min="46" max="46" width="11" style="5"/>
    <col min="56" max="16384" width="11" style="5"/>
  </cols>
  <sheetData>
    <row r="1" spans="1:46" x14ac:dyDescent="0.35">
      <c r="B1" s="1" t="s">
        <v>12</v>
      </c>
      <c r="E1" s="46"/>
      <c r="F1" s="76"/>
      <c r="G1" s="76"/>
      <c r="I1" s="4" t="s">
        <v>0</v>
      </c>
    </row>
    <row r="2" spans="1:46" x14ac:dyDescent="0.35">
      <c r="B2" s="1" t="s">
        <v>55</v>
      </c>
      <c r="E2" s="46"/>
      <c r="F2" s="76"/>
      <c r="G2" s="76"/>
      <c r="H2" s="3" t="s">
        <v>116</v>
      </c>
    </row>
    <row r="4" spans="1:46" x14ac:dyDescent="0.35">
      <c r="B4" s="7" t="s">
        <v>8</v>
      </c>
      <c r="C4" s="8"/>
      <c r="D4" s="8"/>
      <c r="E4" s="8"/>
      <c r="F4" s="9"/>
      <c r="G4" s="9"/>
      <c r="H4" s="19"/>
      <c r="I4" s="10"/>
      <c r="J4" s="10"/>
      <c r="K4" s="10"/>
      <c r="L4" s="10"/>
      <c r="M4" s="10"/>
      <c r="N4" s="10"/>
      <c r="O4" s="8"/>
      <c r="P4" s="10"/>
      <c r="Q4" s="8"/>
    </row>
    <row r="5" spans="1:46" x14ac:dyDescent="0.35">
      <c r="F5" s="11"/>
      <c r="G5" s="11"/>
      <c r="I5" s="1" t="s">
        <v>10</v>
      </c>
      <c r="W5" s="65" t="s">
        <v>28</v>
      </c>
      <c r="X5" s="29" t="s">
        <v>123</v>
      </c>
    </row>
    <row r="6" spans="1:46" ht="15.75" customHeight="1" x14ac:dyDescent="0.35">
      <c r="B6" s="1" t="s">
        <v>1</v>
      </c>
      <c r="E6" s="2" t="s">
        <v>54</v>
      </c>
      <c r="F6" s="11"/>
      <c r="G6" s="11"/>
      <c r="J6" s="130"/>
      <c r="K6" s="130"/>
      <c r="L6" s="130"/>
      <c r="M6" s="130"/>
      <c r="N6" s="130"/>
      <c r="O6" s="130"/>
      <c r="P6" s="130"/>
      <c r="Q6" s="130"/>
      <c r="R6" s="87"/>
      <c r="W6" s="66" t="s">
        <v>32</v>
      </c>
      <c r="X6" s="30">
        <v>3.2000000000000001E-2</v>
      </c>
    </row>
    <row r="7" spans="1:46" x14ac:dyDescent="0.35">
      <c r="E7" s="2" t="s">
        <v>2</v>
      </c>
      <c r="I7" s="12"/>
      <c r="J7" s="130"/>
      <c r="K7" s="130"/>
      <c r="L7" s="130"/>
      <c r="M7" s="130"/>
      <c r="N7" s="130"/>
      <c r="O7" s="130"/>
      <c r="P7" s="130"/>
      <c r="Q7" s="130"/>
      <c r="R7" s="87"/>
      <c r="S7" s="12"/>
      <c r="W7" s="67" t="s">
        <v>6</v>
      </c>
      <c r="X7" s="30">
        <v>0</v>
      </c>
    </row>
    <row r="8" spans="1:46" x14ac:dyDescent="0.35">
      <c r="E8" s="2" t="s">
        <v>3</v>
      </c>
      <c r="I8" s="12"/>
      <c r="J8" s="130"/>
      <c r="K8" s="130"/>
      <c r="L8" s="130"/>
      <c r="M8" s="130"/>
      <c r="N8" s="130"/>
      <c r="O8" s="130"/>
      <c r="P8" s="130"/>
      <c r="Q8" s="130"/>
      <c r="R8" s="87"/>
      <c r="S8" s="12"/>
      <c r="W8" s="67" t="s">
        <v>113</v>
      </c>
      <c r="X8" s="30">
        <v>0.03</v>
      </c>
    </row>
    <row r="9" spans="1:46" x14ac:dyDescent="0.35">
      <c r="B9" s="5"/>
      <c r="C9" s="5"/>
      <c r="D9" s="5"/>
      <c r="E9" s="5"/>
      <c r="I9" s="12"/>
      <c r="J9" s="130"/>
      <c r="K9" s="130"/>
      <c r="L9" s="130"/>
      <c r="M9" s="130"/>
      <c r="N9" s="130"/>
      <c r="O9" s="130"/>
      <c r="P9" s="130"/>
      <c r="Q9" s="130"/>
      <c r="R9" s="87"/>
      <c r="S9" s="12"/>
      <c r="W9" s="68" t="s">
        <v>15</v>
      </c>
      <c r="X9" s="31">
        <v>2.3E-2</v>
      </c>
    </row>
    <row r="10" spans="1:46" x14ac:dyDescent="0.35">
      <c r="I10" s="13" t="s">
        <v>9</v>
      </c>
      <c r="J10" s="13"/>
      <c r="K10" s="12"/>
      <c r="L10" s="13"/>
      <c r="M10" s="12"/>
      <c r="N10" s="12"/>
      <c r="O10" s="12"/>
      <c r="P10" s="12"/>
      <c r="Q10" s="12"/>
      <c r="R10" s="12"/>
      <c r="S10" s="12"/>
    </row>
    <row r="11" spans="1:46" x14ac:dyDescent="0.35">
      <c r="B11" s="1" t="s">
        <v>27</v>
      </c>
      <c r="E11" s="76"/>
      <c r="F11" s="76"/>
      <c r="G11" s="76"/>
      <c r="I11" s="13"/>
      <c r="J11" s="131" t="s">
        <v>125</v>
      </c>
      <c r="K11" s="131"/>
      <c r="L11" s="131"/>
      <c r="M11" s="131"/>
      <c r="N11" s="131"/>
      <c r="O11" s="131"/>
      <c r="P11" s="131"/>
      <c r="Q11" s="131"/>
      <c r="W11" s="21" t="s">
        <v>59</v>
      </c>
      <c r="X11" s="83">
        <v>1</v>
      </c>
    </row>
    <row r="12" spans="1:46" x14ac:dyDescent="0.35">
      <c r="B12" s="1" t="s">
        <v>82</v>
      </c>
      <c r="E12" s="76"/>
      <c r="F12" s="76"/>
      <c r="G12" s="76"/>
      <c r="L12" s="32" t="s">
        <v>29</v>
      </c>
      <c r="P12" s="32" t="s">
        <v>29</v>
      </c>
      <c r="S12" s="32" t="s">
        <v>29</v>
      </c>
      <c r="T12" s="45" t="s">
        <v>30</v>
      </c>
      <c r="W12" s="51" t="s">
        <v>33</v>
      </c>
      <c r="X12" s="54" t="s">
        <v>38</v>
      </c>
      <c r="Y12" s="51" t="s">
        <v>34</v>
      </c>
      <c r="Z12" s="45" t="s">
        <v>35</v>
      </c>
      <c r="AA12" s="45" t="s">
        <v>36</v>
      </c>
      <c r="AB12" s="75" t="s">
        <v>37</v>
      </c>
      <c r="AC12" s="45"/>
      <c r="AD12" s="45" t="s">
        <v>35</v>
      </c>
      <c r="AE12" s="45" t="s">
        <v>36</v>
      </c>
      <c r="AF12" s="75" t="s">
        <v>37</v>
      </c>
      <c r="AG12" s="45"/>
      <c r="AH12" s="45" t="s">
        <v>35</v>
      </c>
      <c r="AI12" s="45" t="s">
        <v>36</v>
      </c>
      <c r="AJ12" s="75" t="s">
        <v>37</v>
      </c>
      <c r="AK12" s="45"/>
      <c r="AL12" s="45" t="s">
        <v>35</v>
      </c>
      <c r="AM12" s="45" t="s">
        <v>36</v>
      </c>
      <c r="AN12" s="75" t="s">
        <v>37</v>
      </c>
      <c r="AO12" s="20"/>
      <c r="AP12" s="45" t="s">
        <v>35</v>
      </c>
      <c r="AQ12" s="45" t="s">
        <v>36</v>
      </c>
      <c r="AR12" s="75" t="s">
        <v>37</v>
      </c>
      <c r="AS12" s="54"/>
      <c r="AT12" s="45" t="s">
        <v>45</v>
      </c>
    </row>
    <row r="13" spans="1:46" x14ac:dyDescent="0.35">
      <c r="E13" s="46"/>
      <c r="F13" s="76"/>
      <c r="G13" s="76"/>
      <c r="H13" s="28"/>
      <c r="J13" s="18" t="s">
        <v>68</v>
      </c>
      <c r="K13" s="18"/>
      <c r="L13" s="32" t="s">
        <v>4</v>
      </c>
      <c r="M13" s="18"/>
      <c r="N13" s="104" t="s">
        <v>122</v>
      </c>
      <c r="O13" s="19"/>
      <c r="P13" s="32" t="s">
        <v>5</v>
      </c>
      <c r="Q13" s="19"/>
      <c r="R13" s="44"/>
      <c r="S13" s="41" t="s">
        <v>13</v>
      </c>
      <c r="T13" s="45" t="s">
        <v>31</v>
      </c>
      <c r="Y13" s="19"/>
      <c r="Z13" s="126" t="s">
        <v>4</v>
      </c>
      <c r="AA13" s="126"/>
      <c r="AB13" s="126"/>
      <c r="AC13" s="45"/>
      <c r="AD13" s="126" t="s">
        <v>5</v>
      </c>
      <c r="AE13" s="126"/>
      <c r="AF13" s="126"/>
      <c r="AG13" s="45"/>
      <c r="AH13" s="126" t="s">
        <v>11</v>
      </c>
      <c r="AI13" s="126"/>
      <c r="AJ13" s="126"/>
      <c r="AK13" s="45"/>
      <c r="AL13" s="126" t="s">
        <v>20</v>
      </c>
      <c r="AM13" s="126"/>
      <c r="AN13" s="126"/>
      <c r="AP13" s="126" t="s">
        <v>23</v>
      </c>
      <c r="AQ13" s="126"/>
      <c r="AR13" s="126"/>
      <c r="AS13" s="45"/>
      <c r="AT13" s="45" t="s">
        <v>13</v>
      </c>
    </row>
    <row r="14" spans="1:46" x14ac:dyDescent="0.35">
      <c r="A14" s="15" t="s">
        <v>14</v>
      </c>
      <c r="B14" s="15"/>
      <c r="C14" s="15" t="s">
        <v>69</v>
      </c>
      <c r="I14" s="14"/>
      <c r="L14" s="33"/>
      <c r="N14" s="105"/>
      <c r="P14" s="33"/>
      <c r="S14" s="42"/>
    </row>
    <row r="15" spans="1:46" x14ac:dyDescent="0.35">
      <c r="B15" s="15"/>
      <c r="C15" s="99" t="s">
        <v>95</v>
      </c>
      <c r="D15" s="93"/>
      <c r="E15" s="93"/>
      <c r="F15" s="94"/>
      <c r="G15" s="94"/>
      <c r="H15" s="94"/>
      <c r="I15" s="95"/>
      <c r="L15" s="92"/>
      <c r="M15" s="92"/>
      <c r="N15" s="105"/>
      <c r="W15" s="69" t="s">
        <v>120</v>
      </c>
    </row>
    <row r="16" spans="1:46" x14ac:dyDescent="0.35">
      <c r="C16" s="1" t="s">
        <v>22</v>
      </c>
      <c r="H16" s="51"/>
      <c r="I16" s="14"/>
      <c r="L16" s="33"/>
      <c r="N16" s="105"/>
      <c r="O16" s="2"/>
      <c r="P16" s="33"/>
      <c r="Q16" s="2"/>
      <c r="S16" s="42"/>
      <c r="W16" s="77"/>
      <c r="X16" s="78"/>
      <c r="Y16" s="82"/>
      <c r="Z16" s="79"/>
      <c r="AA16" s="80"/>
      <c r="AB16" s="73"/>
      <c r="AC16" s="49"/>
      <c r="AD16" s="79"/>
      <c r="AE16" s="80"/>
      <c r="AF16" s="73"/>
      <c r="AG16" s="49"/>
      <c r="AH16" s="79"/>
      <c r="AI16" s="80"/>
      <c r="AJ16" s="73"/>
      <c r="AK16" s="49"/>
      <c r="AL16" s="79"/>
      <c r="AM16" s="80"/>
      <c r="AN16" s="73"/>
      <c r="AO16" s="49"/>
      <c r="AP16" s="79"/>
      <c r="AQ16" s="80"/>
      <c r="AR16" s="73"/>
      <c r="AS16" s="81"/>
      <c r="AT16" s="81"/>
    </row>
    <row r="17" spans="1:46" ht="16.5" customHeight="1" x14ac:dyDescent="0.35">
      <c r="B17" s="15"/>
      <c r="D17" s="90" t="s">
        <v>106</v>
      </c>
      <c r="E17" s="50"/>
      <c r="H17" s="51"/>
      <c r="I17" s="14"/>
      <c r="J17" s="21">
        <f>W17/X17*Z17*AA17</f>
        <v>30000</v>
      </c>
      <c r="L17" s="33">
        <v>0</v>
      </c>
      <c r="N17" s="105"/>
      <c r="O17" s="2"/>
      <c r="P17" s="33">
        <f>(1+$X$6)*L17</f>
        <v>0</v>
      </c>
      <c r="Q17" s="2"/>
      <c r="R17" s="3"/>
      <c r="S17" s="33" t="e">
        <f>L17+P17+#REF!+#REF!+#REF!</f>
        <v>#REF!</v>
      </c>
      <c r="W17" s="100">
        <f>3333.33*2*9</f>
        <v>60000</v>
      </c>
      <c r="X17" s="78">
        <v>9</v>
      </c>
      <c r="Y17" s="82" t="s">
        <v>49</v>
      </c>
      <c r="Z17" s="79">
        <v>0.5</v>
      </c>
      <c r="AA17" s="80">
        <v>9</v>
      </c>
      <c r="AB17" s="73">
        <f>Z17*AA17</f>
        <v>4.5</v>
      </c>
      <c r="AC17" s="49"/>
      <c r="AD17" s="79">
        <f>IF($X$11=1,0,Z17)</f>
        <v>0</v>
      </c>
      <c r="AE17" s="80">
        <f>IF($X$11=1,0,AA17)</f>
        <v>0</v>
      </c>
      <c r="AF17" s="73">
        <f>AD17*AE17</f>
        <v>0</v>
      </c>
      <c r="AG17" s="49"/>
      <c r="AH17" s="79">
        <f>IF($X$11=2,0,AD17)</f>
        <v>0</v>
      </c>
      <c r="AI17" s="80">
        <f>IF($X$11=2,0,AE17)</f>
        <v>0</v>
      </c>
      <c r="AJ17" s="73">
        <f>AH17*AI17</f>
        <v>0</v>
      </c>
      <c r="AK17" s="49"/>
      <c r="AL17" s="79">
        <f>IF($X$11=3,0,AH17)</f>
        <v>0</v>
      </c>
      <c r="AM17" s="80">
        <f>IF($X$11=3,0,AI17)</f>
        <v>0</v>
      </c>
      <c r="AN17" s="73">
        <f>AL17*AM17</f>
        <v>0</v>
      </c>
      <c r="AO17" s="49"/>
      <c r="AP17" s="79">
        <f>IF($X$11=4,0,AL17)</f>
        <v>0</v>
      </c>
      <c r="AQ17" s="80">
        <f>IF($X$11=4,0,AM17)</f>
        <v>0</v>
      </c>
      <c r="AR17" s="73">
        <f>AP17*AQ17</f>
        <v>0</v>
      </c>
      <c r="AS17" s="81"/>
      <c r="AT17" s="81">
        <f>AR17+AN17+AJ17+AF17+AB17</f>
        <v>4.5</v>
      </c>
    </row>
    <row r="18" spans="1:46" ht="16.5" customHeight="1" x14ac:dyDescent="0.35">
      <c r="B18" s="15"/>
      <c r="D18" s="90" t="s">
        <v>107</v>
      </c>
      <c r="E18" s="50"/>
      <c r="H18" s="51"/>
      <c r="I18" s="14"/>
      <c r="J18" s="89">
        <f>IF(AB18=0,0,($W18/$X18*AB18))</f>
        <v>10000</v>
      </c>
      <c r="L18" s="33">
        <v>0</v>
      </c>
      <c r="N18" s="105"/>
      <c r="O18" s="2"/>
      <c r="P18" s="33">
        <f>(1+$X$6)*L18</f>
        <v>0</v>
      </c>
      <c r="Q18" s="2"/>
      <c r="R18" s="3"/>
      <c r="S18" s="33" t="e">
        <f>L18+P18+#REF!+#REF!+#REF!</f>
        <v>#REF!</v>
      </c>
      <c r="W18" s="100">
        <f>3333.33*3</f>
        <v>10000</v>
      </c>
      <c r="X18" s="78">
        <v>3</v>
      </c>
      <c r="Y18" s="82" t="s">
        <v>50</v>
      </c>
      <c r="Z18" s="79">
        <v>1</v>
      </c>
      <c r="AA18" s="80">
        <v>3</v>
      </c>
      <c r="AB18" s="73">
        <f>Z18*AA18</f>
        <v>3</v>
      </c>
      <c r="AC18" s="49"/>
      <c r="AD18" s="79">
        <f>IF($X$11=1,0,Z18)</f>
        <v>0</v>
      </c>
      <c r="AE18" s="80">
        <f>IF($X$11=1,0,AA18)</f>
        <v>0</v>
      </c>
      <c r="AF18" s="73">
        <f>AD18*AE18</f>
        <v>0</v>
      </c>
      <c r="AG18" s="49"/>
      <c r="AH18" s="79">
        <f>IF($X$11=2,0,AD18)</f>
        <v>0</v>
      </c>
      <c r="AI18" s="80">
        <f>IF($X$11=2,0,AE18)</f>
        <v>0</v>
      </c>
      <c r="AJ18" s="73">
        <f>AH18*AI18</f>
        <v>0</v>
      </c>
      <c r="AK18" s="49"/>
      <c r="AL18" s="79">
        <f>IF($X$11=3,0,AH18)</f>
        <v>0</v>
      </c>
      <c r="AM18" s="80">
        <f>IF($X$11=3,0,AI18)</f>
        <v>0</v>
      </c>
      <c r="AN18" s="73">
        <f>AL18*AM18</f>
        <v>0</v>
      </c>
      <c r="AO18" s="49"/>
      <c r="AP18" s="79">
        <f>IF($X$11=4,0,AL18)</f>
        <v>0</v>
      </c>
      <c r="AQ18" s="80">
        <f>IF($X$11=4,0,AM18)</f>
        <v>0</v>
      </c>
      <c r="AR18" s="73">
        <f>AP18*AQ18</f>
        <v>0</v>
      </c>
      <c r="AS18" s="81"/>
      <c r="AT18" s="81">
        <f>AR18+AN18+AJ18+AF18+AB18</f>
        <v>3</v>
      </c>
    </row>
    <row r="19" spans="1:46" x14ac:dyDescent="0.35">
      <c r="G19" s="69"/>
      <c r="H19" s="21"/>
      <c r="J19" s="57"/>
      <c r="L19" s="33"/>
      <c r="N19" s="105"/>
      <c r="O19" s="2"/>
      <c r="P19" s="33"/>
      <c r="Q19" s="2"/>
      <c r="R19" s="3"/>
      <c r="S19" s="33"/>
      <c r="Z19" s="52"/>
      <c r="AD19" s="52"/>
      <c r="AH19" s="52"/>
      <c r="AL19" s="52"/>
      <c r="AP19" s="52"/>
    </row>
    <row r="20" spans="1:46" x14ac:dyDescent="0.35">
      <c r="A20" s="46" t="s">
        <v>70</v>
      </c>
      <c r="C20" s="1" t="s">
        <v>73</v>
      </c>
      <c r="E20" s="1" t="s">
        <v>93</v>
      </c>
      <c r="H20" s="21" t="s">
        <v>94</v>
      </c>
      <c r="J20" s="57">
        <f>SUM(J17:J18)</f>
        <v>40000</v>
      </c>
      <c r="L20" s="33" t="e">
        <f>#REF!+#REF!</f>
        <v>#REF!</v>
      </c>
      <c r="N20" s="106">
        <v>40000</v>
      </c>
      <c r="O20" s="2"/>
      <c r="P20" s="33" t="e">
        <f>#REF!+#REF!</f>
        <v>#REF!</v>
      </c>
      <c r="Q20" s="2"/>
      <c r="R20" s="3"/>
      <c r="S20" s="33" t="e">
        <f>L20+P20+#REF!+#REF!+#REF!</f>
        <v>#REF!</v>
      </c>
      <c r="U20" s="22" t="s">
        <v>119</v>
      </c>
      <c r="Z20" s="52"/>
      <c r="AD20" s="52"/>
      <c r="AH20" s="52"/>
      <c r="AL20" s="52"/>
      <c r="AP20" s="52"/>
    </row>
    <row r="21" spans="1:46" x14ac:dyDescent="0.35">
      <c r="L21" s="33"/>
      <c r="N21" s="105"/>
      <c r="O21" s="2"/>
      <c r="P21" s="33"/>
      <c r="Q21" s="2"/>
      <c r="S21" s="42"/>
      <c r="Z21" s="52"/>
      <c r="AD21" s="52"/>
      <c r="AH21" s="52"/>
      <c r="AL21" s="52"/>
      <c r="AP21" s="52"/>
    </row>
    <row r="22" spans="1:46" x14ac:dyDescent="0.35">
      <c r="B22" s="15"/>
      <c r="C22" s="15" t="s">
        <v>83</v>
      </c>
      <c r="L22" s="33"/>
      <c r="N22" s="105"/>
      <c r="O22" s="2"/>
      <c r="P22" s="33"/>
      <c r="Q22" s="2"/>
      <c r="S22" s="42"/>
      <c r="Z22" s="52"/>
      <c r="AD22" s="52"/>
      <c r="AH22" s="52"/>
      <c r="AL22" s="52"/>
      <c r="AP22" s="52"/>
    </row>
    <row r="23" spans="1:46" x14ac:dyDescent="0.35">
      <c r="B23" s="15"/>
      <c r="C23" s="99"/>
      <c r="D23" s="93"/>
      <c r="E23" s="93"/>
      <c r="F23" s="94"/>
      <c r="G23" s="94"/>
      <c r="H23" s="94"/>
      <c r="I23" s="95"/>
      <c r="N23" s="105"/>
      <c r="U23" s="127" t="s">
        <v>117</v>
      </c>
      <c r="V23" s="127"/>
      <c r="W23" s="127"/>
      <c r="X23" s="127"/>
      <c r="Y23" s="127"/>
      <c r="Z23" s="127"/>
      <c r="AA23" s="127"/>
      <c r="AB23" s="127"/>
      <c r="AD23" s="52"/>
      <c r="AH23" s="52"/>
      <c r="AL23" s="52"/>
      <c r="AP23" s="52"/>
    </row>
    <row r="24" spans="1:46" outlineLevel="1" x14ac:dyDescent="0.35">
      <c r="B24" s="15"/>
      <c r="C24" s="63" t="s">
        <v>111</v>
      </c>
      <c r="D24" s="63"/>
      <c r="E24" s="61" t="s">
        <v>41</v>
      </c>
      <c r="F24" s="62" t="s">
        <v>39</v>
      </c>
      <c r="G24" s="62" t="s">
        <v>40</v>
      </c>
      <c r="L24" s="33"/>
      <c r="N24" s="105"/>
      <c r="O24" s="2"/>
      <c r="P24" s="33"/>
      <c r="Q24" s="2"/>
      <c r="R24" s="3"/>
      <c r="S24" s="33"/>
      <c r="U24" s="127"/>
      <c r="V24" s="127"/>
      <c r="W24" s="127"/>
      <c r="X24" s="127"/>
      <c r="Y24" s="127"/>
      <c r="Z24" s="127"/>
      <c r="AA24" s="127"/>
      <c r="AB24" s="127"/>
      <c r="AD24" s="52"/>
      <c r="AH24" s="52"/>
      <c r="AL24" s="52"/>
      <c r="AP24" s="52"/>
    </row>
    <row r="25" spans="1:46" outlineLevel="1" x14ac:dyDescent="0.35">
      <c r="A25" s="1" t="s">
        <v>17</v>
      </c>
      <c r="B25" s="15"/>
      <c r="C25" s="61"/>
      <c r="D25" s="63" t="s">
        <v>43</v>
      </c>
      <c r="E25" s="61">
        <v>500</v>
      </c>
      <c r="F25" s="62"/>
      <c r="G25" s="62">
        <v>2</v>
      </c>
      <c r="H25" s="3">
        <f>J25+J32</f>
        <v>2000</v>
      </c>
      <c r="J25" s="21">
        <f>E25*G25</f>
        <v>1000</v>
      </c>
      <c r="L25" s="33">
        <v>0</v>
      </c>
      <c r="N25" s="107"/>
      <c r="O25" s="2"/>
      <c r="P25" s="33">
        <v>0</v>
      </c>
      <c r="Q25" s="2"/>
      <c r="S25" s="33" t="e">
        <f>L25+P25+#REF!+#REF!+#REF!</f>
        <v>#REF!</v>
      </c>
      <c r="U25" s="128" t="s">
        <v>114</v>
      </c>
      <c r="V25" s="128"/>
      <c r="W25" s="128"/>
      <c r="X25" s="128"/>
      <c r="Y25" s="128"/>
      <c r="Z25" s="121"/>
      <c r="AA25" s="22"/>
      <c r="AB25" s="122"/>
      <c r="AD25" s="52"/>
      <c r="AH25" s="52"/>
      <c r="AL25" s="52"/>
      <c r="AP25" s="52"/>
    </row>
    <row r="26" spans="1:46" outlineLevel="1" x14ac:dyDescent="0.35">
      <c r="A26" s="1" t="s">
        <v>17</v>
      </c>
      <c r="B26" s="15"/>
      <c r="C26" s="61"/>
      <c r="D26" s="63" t="s">
        <v>47</v>
      </c>
      <c r="E26" s="61">
        <v>140</v>
      </c>
      <c r="F26" s="62">
        <v>5</v>
      </c>
      <c r="G26" s="62">
        <v>2</v>
      </c>
      <c r="H26" s="3">
        <f>J26+J33</f>
        <v>2400</v>
      </c>
      <c r="J26" s="21">
        <f>E26*F26*G26</f>
        <v>1400</v>
      </c>
      <c r="L26" s="33">
        <v>0</v>
      </c>
      <c r="N26" s="107"/>
      <c r="O26" s="2"/>
      <c r="P26" s="33">
        <v>0</v>
      </c>
      <c r="Q26" s="2"/>
      <c r="R26" s="3"/>
      <c r="S26" s="33" t="e">
        <f>L26+P26+#REF!+#REF!+#REF!</f>
        <v>#REF!</v>
      </c>
      <c r="U26" s="2"/>
      <c r="Z26" s="52"/>
      <c r="AD26" s="52"/>
      <c r="AH26" s="52"/>
      <c r="AL26" s="52"/>
      <c r="AP26" s="52"/>
    </row>
    <row r="27" spans="1:46" outlineLevel="1" x14ac:dyDescent="0.35">
      <c r="A27" s="1" t="s">
        <v>17</v>
      </c>
      <c r="B27" s="15"/>
      <c r="C27" s="61"/>
      <c r="D27" s="63" t="s">
        <v>44</v>
      </c>
      <c r="E27" s="61">
        <v>80</v>
      </c>
      <c r="F27" s="62">
        <v>5</v>
      </c>
      <c r="G27" s="62">
        <v>2</v>
      </c>
      <c r="H27" s="3">
        <f>J27+J34</f>
        <v>1400</v>
      </c>
      <c r="J27" s="21">
        <f>E27*F27*G27</f>
        <v>800</v>
      </c>
      <c r="L27" s="33">
        <v>0</v>
      </c>
      <c r="N27" s="107"/>
      <c r="O27" s="2"/>
      <c r="P27" s="33">
        <v>0</v>
      </c>
      <c r="Q27" s="2"/>
      <c r="R27" s="3"/>
      <c r="S27" s="33" t="e">
        <f>L27+P27+#REF!+#REF!+#REF!</f>
        <v>#REF!</v>
      </c>
      <c r="Z27" s="52"/>
      <c r="AD27" s="52"/>
      <c r="AH27" s="52"/>
      <c r="AL27" s="52"/>
      <c r="AP27" s="52"/>
    </row>
    <row r="28" spans="1:46" outlineLevel="1" x14ac:dyDescent="0.35">
      <c r="A28" s="1" t="s">
        <v>17</v>
      </c>
      <c r="B28" s="15"/>
      <c r="C28" s="61"/>
      <c r="D28" s="63" t="s">
        <v>48</v>
      </c>
      <c r="E28" s="61">
        <v>50</v>
      </c>
      <c r="F28" s="62"/>
      <c r="G28" s="62">
        <v>2</v>
      </c>
      <c r="H28" s="3">
        <f>J28+J35</f>
        <v>200</v>
      </c>
      <c r="J28" s="21">
        <f>E28*G28</f>
        <v>100</v>
      </c>
      <c r="L28" s="33">
        <v>0</v>
      </c>
      <c r="N28" s="107"/>
      <c r="O28" s="2"/>
      <c r="P28" s="33">
        <v>0</v>
      </c>
      <c r="Q28" s="2"/>
      <c r="R28" s="3"/>
      <c r="S28" s="33" t="e">
        <f>L28+P28+#REF!+#REF!+#REF!</f>
        <v>#REF!</v>
      </c>
      <c r="Z28" s="52"/>
      <c r="AD28" s="52"/>
      <c r="AH28" s="52"/>
      <c r="AL28" s="52"/>
      <c r="AP28" s="52"/>
    </row>
    <row r="29" spans="1:46" outlineLevel="1" x14ac:dyDescent="0.35">
      <c r="A29" s="1" t="s">
        <v>19</v>
      </c>
      <c r="B29" s="15"/>
      <c r="C29" s="61"/>
      <c r="D29" s="63" t="s">
        <v>21</v>
      </c>
      <c r="E29" s="61">
        <v>300</v>
      </c>
      <c r="F29" s="62"/>
      <c r="G29" s="62">
        <v>2</v>
      </c>
      <c r="H29" s="3">
        <f>J29+J36</f>
        <v>800</v>
      </c>
      <c r="J29" s="89">
        <f>E29*G29</f>
        <v>600</v>
      </c>
      <c r="L29" s="33">
        <v>0</v>
      </c>
      <c r="N29" s="107"/>
      <c r="O29" s="2"/>
      <c r="P29" s="33">
        <v>0</v>
      </c>
      <c r="Q29" s="2"/>
      <c r="R29" s="3"/>
      <c r="S29" s="33" t="e">
        <f>L29+P29+#REF!+#REF!+#REF!</f>
        <v>#REF!</v>
      </c>
      <c r="Z29" s="52"/>
      <c r="AD29" s="52"/>
      <c r="AH29" s="52"/>
      <c r="AL29" s="52"/>
      <c r="AP29" s="52"/>
    </row>
    <row r="30" spans="1:46" outlineLevel="1" x14ac:dyDescent="0.35">
      <c r="B30" s="15"/>
      <c r="C30" s="61"/>
      <c r="D30" s="63"/>
      <c r="E30" s="61"/>
      <c r="F30" s="62"/>
      <c r="G30" s="62"/>
      <c r="J30" s="117">
        <f>SUM(J25:J29)</f>
        <v>3900</v>
      </c>
      <c r="L30" s="33"/>
      <c r="N30" s="107"/>
      <c r="O30" s="2"/>
      <c r="P30" s="33"/>
      <c r="Q30" s="2"/>
      <c r="R30" s="3"/>
      <c r="S30" s="33"/>
      <c r="Z30" s="52"/>
      <c r="AD30" s="52"/>
      <c r="AH30" s="52"/>
      <c r="AL30" s="52"/>
      <c r="AP30" s="52"/>
    </row>
    <row r="31" spans="1:46" outlineLevel="1" x14ac:dyDescent="0.35">
      <c r="B31" s="15"/>
      <c r="C31" s="63" t="s">
        <v>112</v>
      </c>
      <c r="D31" s="63"/>
      <c r="E31" s="61" t="s">
        <v>41</v>
      </c>
      <c r="F31" s="62" t="s">
        <v>39</v>
      </c>
      <c r="G31" s="62" t="s">
        <v>40</v>
      </c>
      <c r="L31" s="33"/>
      <c r="N31" s="105"/>
      <c r="O31" s="2"/>
      <c r="P31" s="33"/>
      <c r="Q31" s="2"/>
      <c r="R31" s="3"/>
      <c r="S31" s="33"/>
      <c r="Z31" s="52"/>
      <c r="AD31" s="52"/>
      <c r="AH31" s="52"/>
      <c r="AL31" s="52"/>
      <c r="AP31" s="52"/>
    </row>
    <row r="32" spans="1:46" outlineLevel="1" x14ac:dyDescent="0.35">
      <c r="A32" s="1" t="s">
        <v>17</v>
      </c>
      <c r="B32" s="15"/>
      <c r="C32" s="61"/>
      <c r="D32" s="63" t="s">
        <v>43</v>
      </c>
      <c r="E32" s="61">
        <v>1000</v>
      </c>
      <c r="F32" s="62"/>
      <c r="G32" s="62">
        <v>1</v>
      </c>
      <c r="J32" s="21">
        <f>E32*G32</f>
        <v>1000</v>
      </c>
      <c r="L32" s="33">
        <v>0</v>
      </c>
      <c r="N32" s="107"/>
      <c r="O32" s="2"/>
      <c r="P32" s="33">
        <v>0</v>
      </c>
      <c r="Q32" s="2"/>
      <c r="S32" s="33" t="e">
        <f>L32+P32+#REF!+#REF!+#REF!</f>
        <v>#REF!</v>
      </c>
      <c r="Z32" s="52"/>
      <c r="AD32" s="52"/>
      <c r="AH32" s="52"/>
      <c r="AL32" s="52"/>
      <c r="AP32" s="52"/>
    </row>
    <row r="33" spans="1:42" outlineLevel="1" x14ac:dyDescent="0.35">
      <c r="A33" s="1" t="s">
        <v>17</v>
      </c>
      <c r="B33" s="15"/>
      <c r="C33" s="61"/>
      <c r="D33" s="63" t="s">
        <v>47</v>
      </c>
      <c r="E33" s="61">
        <v>200</v>
      </c>
      <c r="F33" s="62">
        <v>5</v>
      </c>
      <c r="G33" s="62">
        <v>1</v>
      </c>
      <c r="J33" s="21">
        <f>E33*F33*G33</f>
        <v>1000</v>
      </c>
      <c r="L33" s="33">
        <v>0</v>
      </c>
      <c r="N33" s="107"/>
      <c r="O33" s="2"/>
      <c r="P33" s="33">
        <v>0</v>
      </c>
      <c r="Q33" s="2"/>
      <c r="R33" s="3"/>
      <c r="S33" s="33" t="e">
        <f>L33+P33+#REF!+#REF!+#REF!</f>
        <v>#REF!</v>
      </c>
      <c r="U33" s="2"/>
      <c r="Z33" s="52"/>
      <c r="AD33" s="52"/>
      <c r="AH33" s="52"/>
      <c r="AL33" s="52"/>
      <c r="AP33" s="52"/>
    </row>
    <row r="34" spans="1:42" outlineLevel="1" x14ac:dyDescent="0.35">
      <c r="A34" s="1" t="s">
        <v>17</v>
      </c>
      <c r="B34" s="15"/>
      <c r="C34" s="61"/>
      <c r="D34" s="63" t="s">
        <v>44</v>
      </c>
      <c r="E34" s="61">
        <v>120</v>
      </c>
      <c r="F34" s="62">
        <v>5</v>
      </c>
      <c r="G34" s="62">
        <v>1</v>
      </c>
      <c r="J34" s="21">
        <f>E34*F34*G34</f>
        <v>600</v>
      </c>
      <c r="L34" s="33">
        <v>0</v>
      </c>
      <c r="N34" s="107"/>
      <c r="O34" s="2"/>
      <c r="P34" s="33">
        <v>0</v>
      </c>
      <c r="Q34" s="2"/>
      <c r="R34" s="3"/>
      <c r="S34" s="33" t="e">
        <f>L34+P34+#REF!+#REF!+#REF!</f>
        <v>#REF!</v>
      </c>
      <c r="Z34" s="52"/>
      <c r="AD34" s="52"/>
      <c r="AH34" s="52"/>
      <c r="AL34" s="52"/>
      <c r="AP34" s="52"/>
    </row>
    <row r="35" spans="1:42" outlineLevel="1" x14ac:dyDescent="0.35">
      <c r="A35" s="1" t="s">
        <v>17</v>
      </c>
      <c r="B35" s="15"/>
      <c r="C35" s="61"/>
      <c r="D35" s="63" t="s">
        <v>48</v>
      </c>
      <c r="E35" s="61">
        <v>100</v>
      </c>
      <c r="F35" s="62"/>
      <c r="G35" s="62">
        <v>1</v>
      </c>
      <c r="J35" s="21">
        <f>E35*G35</f>
        <v>100</v>
      </c>
      <c r="L35" s="33">
        <v>0</v>
      </c>
      <c r="N35" s="107"/>
      <c r="O35" s="2"/>
      <c r="P35" s="33">
        <v>0</v>
      </c>
      <c r="Q35" s="2"/>
      <c r="R35" s="3"/>
      <c r="S35" s="33" t="e">
        <f>L35+P35+#REF!+#REF!+#REF!</f>
        <v>#REF!</v>
      </c>
      <c r="Z35" s="52"/>
      <c r="AD35" s="52"/>
      <c r="AH35" s="52"/>
      <c r="AL35" s="52"/>
      <c r="AP35" s="52"/>
    </row>
    <row r="36" spans="1:42" outlineLevel="1" x14ac:dyDescent="0.35">
      <c r="A36" s="1" t="s">
        <v>19</v>
      </c>
      <c r="B36" s="15"/>
      <c r="C36" s="61"/>
      <c r="D36" s="63" t="s">
        <v>21</v>
      </c>
      <c r="E36" s="61">
        <v>200</v>
      </c>
      <c r="F36" s="62"/>
      <c r="G36" s="62">
        <v>1</v>
      </c>
      <c r="J36" s="89">
        <f>E36*G36</f>
        <v>200</v>
      </c>
      <c r="L36" s="33">
        <v>0</v>
      </c>
      <c r="N36" s="107"/>
      <c r="O36" s="2"/>
      <c r="P36" s="33">
        <v>0</v>
      </c>
      <c r="Q36" s="2"/>
      <c r="R36" s="3"/>
      <c r="S36" s="33" t="e">
        <f>L36+P36+#REF!+#REF!+#REF!</f>
        <v>#REF!</v>
      </c>
      <c r="Z36" s="52"/>
      <c r="AD36" s="52"/>
      <c r="AH36" s="52"/>
      <c r="AL36" s="52"/>
      <c r="AP36" s="52"/>
    </row>
    <row r="37" spans="1:42" outlineLevel="1" x14ac:dyDescent="0.35">
      <c r="B37" s="15"/>
      <c r="C37" s="17"/>
      <c r="E37" s="61"/>
      <c r="F37" s="62"/>
      <c r="G37" s="62"/>
      <c r="H37" s="62">
        <f>J30+J37</f>
        <v>6800</v>
      </c>
      <c r="J37" s="57">
        <f>SUM(J32:J36)</f>
        <v>2900</v>
      </c>
      <c r="L37" s="33"/>
      <c r="N37" s="105"/>
      <c r="O37" s="2"/>
      <c r="P37" s="33"/>
      <c r="Q37" s="2"/>
      <c r="R37" s="3"/>
      <c r="S37" s="33"/>
      <c r="Z37" s="52"/>
      <c r="AD37" s="52"/>
      <c r="AH37" s="52"/>
      <c r="AL37" s="52"/>
      <c r="AP37" s="52"/>
    </row>
    <row r="38" spans="1:42" outlineLevel="1" x14ac:dyDescent="0.35">
      <c r="B38" s="15"/>
      <c r="C38" s="96" t="s">
        <v>118</v>
      </c>
      <c r="D38" s="96"/>
      <c r="E38" s="61" t="s">
        <v>41</v>
      </c>
      <c r="F38" s="62" t="s">
        <v>39</v>
      </c>
      <c r="G38" s="62" t="s">
        <v>40</v>
      </c>
      <c r="H38" s="62"/>
      <c r="J38" s="57"/>
      <c r="L38" s="33"/>
      <c r="N38" s="105"/>
      <c r="O38" s="2"/>
      <c r="P38" s="33"/>
      <c r="Q38" s="2"/>
      <c r="S38" s="42"/>
      <c r="Z38" s="52"/>
      <c r="AD38" s="52"/>
      <c r="AH38" s="52"/>
      <c r="AL38" s="52"/>
      <c r="AP38" s="52"/>
    </row>
    <row r="39" spans="1:42" outlineLevel="1" x14ac:dyDescent="0.35">
      <c r="A39" s="1" t="s">
        <v>17</v>
      </c>
      <c r="B39" s="15"/>
      <c r="C39" s="97"/>
      <c r="D39" s="96" t="s">
        <v>43</v>
      </c>
      <c r="E39" s="61">
        <v>1000</v>
      </c>
      <c r="F39" s="62"/>
      <c r="G39" s="62">
        <v>1</v>
      </c>
      <c r="H39" s="62"/>
      <c r="J39" s="21">
        <f>E39*G39</f>
        <v>1000</v>
      </c>
      <c r="L39" s="33">
        <v>0</v>
      </c>
      <c r="N39" s="105"/>
      <c r="O39" s="2"/>
      <c r="P39" s="33">
        <v>0</v>
      </c>
      <c r="Q39" s="2"/>
      <c r="S39" s="33" t="e">
        <f>L39+P39+#REF!+#REF!+#REF!</f>
        <v>#REF!</v>
      </c>
      <c r="Z39" s="52"/>
      <c r="AD39" s="52"/>
      <c r="AH39" s="52"/>
      <c r="AL39" s="52"/>
      <c r="AP39" s="52"/>
    </row>
    <row r="40" spans="1:42" outlineLevel="1" x14ac:dyDescent="0.35">
      <c r="A40" s="1" t="s">
        <v>17</v>
      </c>
      <c r="B40" s="15"/>
      <c r="C40" s="97"/>
      <c r="D40" s="96" t="s">
        <v>47</v>
      </c>
      <c r="E40" s="61">
        <v>200</v>
      </c>
      <c r="F40" s="62">
        <v>5</v>
      </c>
      <c r="G40" s="62">
        <v>1</v>
      </c>
      <c r="H40" s="62"/>
      <c r="J40" s="21">
        <f>E40*F40*G40</f>
        <v>1000</v>
      </c>
      <c r="L40" s="33">
        <v>0</v>
      </c>
      <c r="N40" s="105"/>
      <c r="O40" s="2"/>
      <c r="P40" s="33">
        <v>0</v>
      </c>
      <c r="Q40" s="2"/>
      <c r="R40" s="3"/>
      <c r="S40" s="33" t="e">
        <f>L40+P40+#REF!+#REF!+#REF!</f>
        <v>#REF!</v>
      </c>
      <c r="U40" s="2"/>
      <c r="Z40" s="52"/>
      <c r="AD40" s="52"/>
      <c r="AH40" s="52"/>
      <c r="AL40" s="52"/>
      <c r="AP40" s="52"/>
    </row>
    <row r="41" spans="1:42" outlineLevel="1" x14ac:dyDescent="0.35">
      <c r="A41" s="1" t="s">
        <v>17</v>
      </c>
      <c r="B41" s="15"/>
      <c r="C41" s="97"/>
      <c r="D41" s="96" t="s">
        <v>44</v>
      </c>
      <c r="E41" s="61">
        <v>120</v>
      </c>
      <c r="F41" s="62">
        <v>5</v>
      </c>
      <c r="G41" s="62">
        <v>1</v>
      </c>
      <c r="H41" s="62"/>
      <c r="J41" s="21">
        <f>E41*F41*G41</f>
        <v>600</v>
      </c>
      <c r="L41" s="33">
        <v>0</v>
      </c>
      <c r="N41" s="105"/>
      <c r="O41" s="2"/>
      <c r="P41" s="33">
        <v>0</v>
      </c>
      <c r="Q41" s="2"/>
      <c r="R41" s="3"/>
      <c r="S41" s="33" t="e">
        <f>L41+P41+#REF!+#REF!+#REF!</f>
        <v>#REF!</v>
      </c>
      <c r="Z41" s="52"/>
      <c r="AD41" s="52"/>
      <c r="AH41" s="52"/>
      <c r="AL41" s="52"/>
      <c r="AP41" s="52"/>
    </row>
    <row r="42" spans="1:42" outlineLevel="1" x14ac:dyDescent="0.35">
      <c r="A42" s="1" t="s">
        <v>17</v>
      </c>
      <c r="B42" s="15"/>
      <c r="C42" s="97"/>
      <c r="D42" s="96" t="s">
        <v>48</v>
      </c>
      <c r="E42" s="61">
        <v>100</v>
      </c>
      <c r="F42" s="62"/>
      <c r="G42" s="62">
        <v>1</v>
      </c>
      <c r="H42" s="62"/>
      <c r="J42" s="21">
        <f>E42*G42</f>
        <v>100</v>
      </c>
      <c r="L42" s="33">
        <v>0</v>
      </c>
      <c r="N42" s="105"/>
      <c r="O42" s="2"/>
      <c r="P42" s="33">
        <v>0</v>
      </c>
      <c r="Q42" s="2"/>
      <c r="R42" s="3"/>
      <c r="S42" s="33" t="e">
        <f>L42+P42+#REF!+#REF!+#REF!</f>
        <v>#REF!</v>
      </c>
      <c r="Z42" s="52"/>
      <c r="AD42" s="52"/>
      <c r="AH42" s="52"/>
      <c r="AL42" s="52"/>
      <c r="AP42" s="52"/>
    </row>
    <row r="43" spans="1:42" outlineLevel="1" x14ac:dyDescent="0.35">
      <c r="A43" s="1" t="s">
        <v>19</v>
      </c>
      <c r="B43" s="15"/>
      <c r="C43" s="96"/>
      <c r="D43" s="96" t="s">
        <v>21</v>
      </c>
      <c r="E43" s="61">
        <v>500</v>
      </c>
      <c r="F43" s="62"/>
      <c r="G43" s="62">
        <v>1</v>
      </c>
      <c r="H43" s="62"/>
      <c r="J43" s="89">
        <f>E43*G43</f>
        <v>500</v>
      </c>
      <c r="L43" s="33">
        <v>0</v>
      </c>
      <c r="N43" s="105"/>
      <c r="O43" s="2"/>
      <c r="P43" s="33">
        <v>0</v>
      </c>
      <c r="Q43" s="2"/>
      <c r="R43" s="3"/>
      <c r="S43" s="33" t="e">
        <f>L43+P43+#REF!+#REF!+#REF!</f>
        <v>#REF!</v>
      </c>
      <c r="Z43" s="52"/>
      <c r="AD43" s="52"/>
      <c r="AH43" s="52"/>
      <c r="AL43" s="52"/>
      <c r="AP43" s="52"/>
    </row>
    <row r="44" spans="1:42" outlineLevel="1" x14ac:dyDescent="0.35">
      <c r="B44" s="15"/>
      <c r="C44" s="17"/>
      <c r="E44" s="61"/>
      <c r="F44" s="62"/>
      <c r="G44" s="62"/>
      <c r="H44" s="62"/>
      <c r="J44" s="57">
        <f>SUM(J39:J43)</f>
        <v>3200</v>
      </c>
      <c r="L44" s="33"/>
      <c r="N44" s="105"/>
      <c r="O44" s="2"/>
      <c r="P44" s="33"/>
      <c r="Q44" s="2"/>
      <c r="R44" s="3"/>
      <c r="S44" s="33"/>
      <c r="Z44" s="52"/>
      <c r="AD44" s="52"/>
      <c r="AH44" s="52"/>
      <c r="AL44" s="52"/>
      <c r="AP44" s="52"/>
    </row>
    <row r="45" spans="1:42" hidden="1" outlineLevel="1" x14ac:dyDescent="0.35">
      <c r="B45" s="15"/>
      <c r="C45" s="17" t="s">
        <v>64</v>
      </c>
      <c r="E45" s="61"/>
      <c r="F45" s="62"/>
      <c r="G45" s="62"/>
      <c r="H45" s="62"/>
      <c r="J45" s="62"/>
      <c r="L45" s="33"/>
      <c r="N45" s="105"/>
      <c r="O45" s="2"/>
      <c r="P45" s="33"/>
      <c r="Q45" s="2"/>
      <c r="S45" s="42"/>
      <c r="Z45" s="52"/>
      <c r="AD45" s="52"/>
      <c r="AH45" s="52"/>
      <c r="AL45" s="52"/>
      <c r="AP45" s="52"/>
    </row>
    <row r="46" spans="1:42" hidden="1" outlineLevel="1" x14ac:dyDescent="0.35">
      <c r="A46" s="1" t="s">
        <v>17</v>
      </c>
      <c r="B46" s="15"/>
      <c r="C46" s="5"/>
      <c r="D46" s="1" t="s">
        <v>43</v>
      </c>
      <c r="E46" s="61"/>
      <c r="F46" s="62"/>
      <c r="G46" s="62"/>
      <c r="H46" s="62"/>
      <c r="J46" s="62"/>
      <c r="L46" s="33">
        <v>0</v>
      </c>
      <c r="N46" s="105">
        <v>0</v>
      </c>
      <c r="O46" s="2"/>
      <c r="P46" s="33">
        <v>0</v>
      </c>
      <c r="Q46" s="2"/>
      <c r="S46" s="33" t="e">
        <f>L46+P46+#REF!+#REF!+#REF!</f>
        <v>#REF!</v>
      </c>
      <c r="Z46" s="52"/>
      <c r="AD46" s="52"/>
      <c r="AH46" s="52"/>
      <c r="AL46" s="52"/>
      <c r="AP46" s="52"/>
    </row>
    <row r="47" spans="1:42" hidden="1" outlineLevel="1" x14ac:dyDescent="0.35">
      <c r="A47" s="1" t="s">
        <v>17</v>
      </c>
      <c r="B47" s="15"/>
      <c r="C47" s="5"/>
      <c r="D47" s="1" t="s">
        <v>47</v>
      </c>
      <c r="E47" s="61"/>
      <c r="F47" s="62"/>
      <c r="G47" s="62"/>
      <c r="H47" s="62"/>
      <c r="J47" s="62"/>
      <c r="L47" s="33">
        <v>0</v>
      </c>
      <c r="N47" s="105">
        <v>0</v>
      </c>
      <c r="O47" s="2"/>
      <c r="P47" s="33">
        <v>0</v>
      </c>
      <c r="Q47" s="2"/>
      <c r="R47" s="3"/>
      <c r="S47" s="33" t="e">
        <f>L47+P47+#REF!+#REF!+#REF!</f>
        <v>#REF!</v>
      </c>
      <c r="U47" s="2"/>
      <c r="Z47" s="52"/>
      <c r="AD47" s="52"/>
      <c r="AH47" s="52"/>
      <c r="AL47" s="52"/>
      <c r="AP47" s="52"/>
    </row>
    <row r="48" spans="1:42" hidden="1" outlineLevel="1" x14ac:dyDescent="0.35">
      <c r="A48" s="1" t="s">
        <v>17</v>
      </c>
      <c r="B48" s="15"/>
      <c r="C48" s="5"/>
      <c r="D48" s="1" t="s">
        <v>44</v>
      </c>
      <c r="E48" s="61"/>
      <c r="F48" s="62"/>
      <c r="G48" s="62"/>
      <c r="H48" s="62"/>
      <c r="J48" s="62"/>
      <c r="L48" s="33">
        <v>0</v>
      </c>
      <c r="N48" s="105">
        <v>0</v>
      </c>
      <c r="O48" s="2"/>
      <c r="P48" s="33">
        <v>0</v>
      </c>
      <c r="Q48" s="2"/>
      <c r="R48" s="3"/>
      <c r="S48" s="33" t="e">
        <f>L48+P48+#REF!+#REF!+#REF!</f>
        <v>#REF!</v>
      </c>
      <c r="Z48" s="52"/>
      <c r="AD48" s="52"/>
      <c r="AH48" s="52"/>
      <c r="AL48" s="52"/>
      <c r="AP48" s="52"/>
    </row>
    <row r="49" spans="1:42" hidden="1" outlineLevel="1" x14ac:dyDescent="0.35">
      <c r="A49" s="1" t="s">
        <v>17</v>
      </c>
      <c r="B49" s="15"/>
      <c r="C49" s="5"/>
      <c r="D49" s="1" t="s">
        <v>48</v>
      </c>
      <c r="E49" s="61"/>
      <c r="F49" s="62"/>
      <c r="G49" s="62"/>
      <c r="H49" s="62"/>
      <c r="J49" s="62"/>
      <c r="L49" s="33">
        <v>0</v>
      </c>
      <c r="N49" s="105">
        <v>0</v>
      </c>
      <c r="O49" s="2"/>
      <c r="P49" s="33">
        <v>0</v>
      </c>
      <c r="Q49" s="2"/>
      <c r="R49" s="3"/>
      <c r="S49" s="33" t="e">
        <f>L49+P49+#REF!+#REF!+#REF!</f>
        <v>#REF!</v>
      </c>
      <c r="Z49" s="52"/>
      <c r="AD49" s="52"/>
      <c r="AH49" s="52"/>
      <c r="AL49" s="52"/>
      <c r="AP49" s="52"/>
    </row>
    <row r="50" spans="1:42" hidden="1" outlineLevel="1" x14ac:dyDescent="0.35">
      <c r="A50" s="1" t="s">
        <v>19</v>
      </c>
      <c r="B50" s="15"/>
      <c r="D50" s="1" t="s">
        <v>21</v>
      </c>
      <c r="E50" s="61"/>
      <c r="F50" s="62"/>
      <c r="G50" s="62"/>
      <c r="H50" s="62"/>
      <c r="J50" s="62"/>
      <c r="L50" s="33">
        <v>0</v>
      </c>
      <c r="N50" s="105">
        <v>0</v>
      </c>
      <c r="O50" s="2"/>
      <c r="P50" s="33">
        <v>0</v>
      </c>
      <c r="Q50" s="2"/>
      <c r="R50" s="3"/>
      <c r="S50" s="33" t="e">
        <f>L50+P50+#REF!+#REF!+#REF!</f>
        <v>#REF!</v>
      </c>
      <c r="Z50" s="52"/>
      <c r="AD50" s="52"/>
      <c r="AH50" s="52"/>
      <c r="AL50" s="52"/>
      <c r="AP50" s="52"/>
    </row>
    <row r="51" spans="1:42" hidden="1" outlineLevel="1" x14ac:dyDescent="0.35">
      <c r="B51" s="15"/>
      <c r="E51" s="61"/>
      <c r="F51" s="62"/>
      <c r="G51" s="62"/>
      <c r="H51" s="62"/>
      <c r="I51" s="27"/>
      <c r="J51" s="62"/>
      <c r="K51" s="27"/>
      <c r="L51" s="35"/>
      <c r="M51" s="27"/>
      <c r="N51" s="108"/>
      <c r="O51" s="26"/>
      <c r="P51" s="35"/>
      <c r="Q51" s="26"/>
      <c r="R51" s="27"/>
      <c r="S51" s="35"/>
      <c r="Z51" s="52"/>
      <c r="AD51" s="52"/>
      <c r="AH51" s="52"/>
      <c r="AL51" s="52"/>
      <c r="AP51" s="52"/>
    </row>
    <row r="52" spans="1:42" hidden="1" outlineLevel="1" x14ac:dyDescent="0.35">
      <c r="A52" s="1" t="s">
        <v>26</v>
      </c>
      <c r="B52" s="15"/>
      <c r="C52" s="22" t="s">
        <v>25</v>
      </c>
      <c r="D52" s="5"/>
      <c r="E52" s="61" t="s">
        <v>41</v>
      </c>
      <c r="F52" s="62" t="s">
        <v>61</v>
      </c>
      <c r="G52" s="62" t="s">
        <v>46</v>
      </c>
      <c r="H52" s="62" t="s">
        <v>40</v>
      </c>
      <c r="I52" s="27"/>
      <c r="J52" s="62"/>
      <c r="L52" s="33"/>
      <c r="N52" s="105"/>
      <c r="O52" s="2"/>
      <c r="P52" s="33"/>
      <c r="Q52" s="2"/>
      <c r="R52" s="3"/>
      <c r="S52" s="35"/>
      <c r="Z52" s="52"/>
      <c r="AD52" s="52"/>
      <c r="AH52" s="52"/>
      <c r="AL52" s="52"/>
      <c r="AP52" s="52"/>
    </row>
    <row r="53" spans="1:42" hidden="1" outlineLevel="1" x14ac:dyDescent="0.35">
      <c r="A53" s="1" t="s">
        <v>26</v>
      </c>
      <c r="B53" s="15"/>
      <c r="C53" s="5"/>
      <c r="D53" s="5" t="s">
        <v>42</v>
      </c>
      <c r="E53" s="70"/>
      <c r="F53" s="62"/>
      <c r="G53" s="62"/>
      <c r="H53" s="62"/>
      <c r="I53" s="27"/>
      <c r="J53" s="62"/>
      <c r="L53" s="33">
        <v>0</v>
      </c>
      <c r="N53" s="105">
        <v>0</v>
      </c>
      <c r="O53" s="2"/>
      <c r="P53" s="33">
        <v>0</v>
      </c>
      <c r="Q53" s="2"/>
      <c r="R53" s="3"/>
      <c r="S53" s="33" t="e">
        <f>L53+P53+#REF!+#REF!+#REF!</f>
        <v>#REF!</v>
      </c>
      <c r="Z53" s="52"/>
      <c r="AD53" s="52"/>
      <c r="AH53" s="52"/>
      <c r="AL53" s="52"/>
      <c r="AP53" s="52"/>
    </row>
    <row r="54" spans="1:42" outlineLevel="1" x14ac:dyDescent="0.35">
      <c r="B54" s="15"/>
      <c r="C54" s="5"/>
      <c r="E54" s="63"/>
      <c r="G54" s="55"/>
      <c r="H54" s="57"/>
      <c r="I54" s="27"/>
      <c r="J54" s="114"/>
      <c r="K54" s="57"/>
      <c r="L54" s="58">
        <f>SUM(L25:L53)</f>
        <v>0</v>
      </c>
      <c r="M54" s="57"/>
      <c r="N54" s="109"/>
      <c r="O54" s="55"/>
      <c r="P54" s="58">
        <f>SUM(P25:P53)</f>
        <v>0</v>
      </c>
      <c r="Q54" s="55"/>
      <c r="R54" s="27"/>
      <c r="S54" s="35" t="e">
        <f>L54+P54+#REF!+#REF!+#REF!</f>
        <v>#REF!</v>
      </c>
      <c r="Z54" s="52"/>
      <c r="AD54" s="52"/>
      <c r="AH54" s="52"/>
      <c r="AL54" s="52"/>
      <c r="AP54" s="52"/>
    </row>
    <row r="55" spans="1:42" hidden="1" x14ac:dyDescent="0.35">
      <c r="B55" s="15"/>
      <c r="C55" s="17" t="s">
        <v>16</v>
      </c>
      <c r="E55" s="61" t="s">
        <v>41</v>
      </c>
      <c r="F55" s="62" t="s">
        <v>39</v>
      </c>
      <c r="G55" s="62" t="s">
        <v>46</v>
      </c>
      <c r="H55" s="62" t="s">
        <v>40</v>
      </c>
      <c r="J55" s="62"/>
      <c r="L55" s="33"/>
      <c r="N55" s="105"/>
      <c r="O55" s="2"/>
      <c r="P55" s="33"/>
      <c r="Q55" s="2"/>
      <c r="R55" s="27"/>
      <c r="S55" s="35"/>
      <c r="Z55" s="52"/>
      <c r="AD55" s="52"/>
      <c r="AH55" s="52"/>
      <c r="AL55" s="52"/>
      <c r="AP55" s="52"/>
    </row>
    <row r="56" spans="1:42" hidden="1" outlineLevel="1" x14ac:dyDescent="0.35">
      <c r="B56" s="15"/>
      <c r="C56" s="22" t="s">
        <v>52</v>
      </c>
      <c r="E56" s="61"/>
      <c r="F56" s="62"/>
      <c r="G56" s="62"/>
      <c r="H56" s="62"/>
      <c r="J56" s="62"/>
      <c r="L56" s="33"/>
      <c r="N56" s="105"/>
      <c r="O56" s="2"/>
      <c r="P56" s="33"/>
      <c r="Q56" s="2"/>
      <c r="R56" s="3"/>
      <c r="S56" s="33"/>
      <c r="Z56" s="52"/>
      <c r="AD56" s="52"/>
      <c r="AH56" s="52"/>
      <c r="AL56" s="52"/>
      <c r="AP56" s="52"/>
    </row>
    <row r="57" spans="1:42" hidden="1" outlineLevel="1" x14ac:dyDescent="0.35">
      <c r="A57" s="1" t="s">
        <v>18</v>
      </c>
      <c r="B57" s="15"/>
      <c r="C57" s="5"/>
      <c r="D57" s="1" t="s">
        <v>43</v>
      </c>
      <c r="E57" s="61"/>
      <c r="F57" s="62"/>
      <c r="G57" s="62"/>
      <c r="H57" s="62"/>
      <c r="J57" s="62"/>
      <c r="L57" s="33">
        <v>0</v>
      </c>
      <c r="N57" s="105">
        <v>0</v>
      </c>
      <c r="O57" s="2"/>
      <c r="P57" s="33">
        <v>0</v>
      </c>
      <c r="Q57" s="2"/>
      <c r="S57" s="33" t="e">
        <f>L57+P57+#REF!+#REF!+#REF!</f>
        <v>#REF!</v>
      </c>
      <c r="Z57" s="52"/>
      <c r="AD57" s="52"/>
      <c r="AH57" s="52"/>
      <c r="AL57" s="52"/>
      <c r="AP57" s="52"/>
    </row>
    <row r="58" spans="1:42" hidden="1" outlineLevel="1" x14ac:dyDescent="0.35">
      <c r="A58" s="1" t="s">
        <v>18</v>
      </c>
      <c r="B58" s="15"/>
      <c r="C58" s="5"/>
      <c r="D58" s="1" t="s">
        <v>47</v>
      </c>
      <c r="E58" s="61"/>
      <c r="F58" s="62"/>
      <c r="G58" s="62"/>
      <c r="H58" s="62"/>
      <c r="J58" s="62"/>
      <c r="L58" s="33">
        <v>0</v>
      </c>
      <c r="N58" s="105">
        <v>0</v>
      </c>
      <c r="O58" s="2"/>
      <c r="P58" s="33">
        <v>0</v>
      </c>
      <c r="Q58" s="2"/>
      <c r="S58" s="33" t="e">
        <f>L58+P58+#REF!+#REF!+#REF!</f>
        <v>#REF!</v>
      </c>
      <c r="Z58" s="52"/>
      <c r="AD58" s="52"/>
      <c r="AH58" s="52"/>
      <c r="AL58" s="52"/>
      <c r="AP58" s="52"/>
    </row>
    <row r="59" spans="1:42" hidden="1" outlineLevel="1" x14ac:dyDescent="0.35">
      <c r="A59" s="1" t="s">
        <v>18</v>
      </c>
      <c r="B59" s="15"/>
      <c r="C59" s="5"/>
      <c r="D59" s="1" t="s">
        <v>44</v>
      </c>
      <c r="E59" s="61"/>
      <c r="F59" s="62"/>
      <c r="G59" s="62"/>
      <c r="H59" s="62"/>
      <c r="J59" s="62"/>
      <c r="L59" s="33">
        <v>0</v>
      </c>
      <c r="N59" s="105">
        <v>0</v>
      </c>
      <c r="O59" s="2"/>
      <c r="P59" s="33">
        <v>0</v>
      </c>
      <c r="Q59" s="2"/>
      <c r="R59" s="3"/>
      <c r="S59" s="33" t="e">
        <f>L59+P59+#REF!+#REF!+#REF!</f>
        <v>#REF!</v>
      </c>
      <c r="U59" s="2"/>
      <c r="Z59" s="52"/>
      <c r="AD59" s="52"/>
      <c r="AH59" s="52"/>
      <c r="AL59" s="52"/>
      <c r="AP59" s="52"/>
    </row>
    <row r="60" spans="1:42" hidden="1" outlineLevel="1" x14ac:dyDescent="0.35">
      <c r="A60" s="1" t="s">
        <v>18</v>
      </c>
      <c r="B60" s="15"/>
      <c r="C60" s="5"/>
      <c r="D60" s="1" t="s">
        <v>48</v>
      </c>
      <c r="E60" s="61"/>
      <c r="F60" s="62"/>
      <c r="G60" s="62"/>
      <c r="H60" s="62"/>
      <c r="J60" s="62"/>
      <c r="L60" s="33">
        <v>0</v>
      </c>
      <c r="N60" s="105">
        <v>0</v>
      </c>
      <c r="O60" s="2"/>
      <c r="P60" s="33">
        <v>0</v>
      </c>
      <c r="Q60" s="2"/>
      <c r="R60" s="3"/>
      <c r="S60" s="33" t="e">
        <f>L60+P60+#REF!+#REF!+#REF!</f>
        <v>#REF!</v>
      </c>
      <c r="Z60" s="52"/>
      <c r="AD60" s="52"/>
      <c r="AH60" s="52"/>
      <c r="AL60" s="52"/>
      <c r="AP60" s="52"/>
    </row>
    <row r="61" spans="1:42" hidden="1" outlineLevel="1" x14ac:dyDescent="0.35">
      <c r="A61" s="1" t="s">
        <v>19</v>
      </c>
      <c r="B61" s="15"/>
      <c r="D61" s="1" t="s">
        <v>21</v>
      </c>
      <c r="E61" s="61"/>
      <c r="F61" s="62"/>
      <c r="G61" s="62"/>
      <c r="H61" s="62"/>
      <c r="J61" s="62"/>
      <c r="L61" s="33">
        <v>0</v>
      </c>
      <c r="N61" s="105">
        <v>0</v>
      </c>
      <c r="O61" s="2"/>
      <c r="P61" s="33">
        <v>0</v>
      </c>
      <c r="Q61" s="2"/>
      <c r="R61" s="3"/>
      <c r="S61" s="33" t="e">
        <f>L61+P61+#REF!+#REF!+#REF!</f>
        <v>#REF!</v>
      </c>
      <c r="Z61" s="52"/>
      <c r="AD61" s="52"/>
      <c r="AH61" s="52"/>
      <c r="AL61" s="52"/>
      <c r="AP61" s="52"/>
    </row>
    <row r="62" spans="1:42" hidden="1" outlineLevel="1" x14ac:dyDescent="0.35">
      <c r="B62" s="15"/>
      <c r="E62" s="61"/>
      <c r="F62" s="62"/>
      <c r="G62" s="62"/>
      <c r="H62" s="62"/>
      <c r="J62" s="62"/>
      <c r="L62" s="33"/>
      <c r="N62" s="105"/>
      <c r="O62" s="2"/>
      <c r="P62" s="33"/>
      <c r="Q62" s="2"/>
      <c r="R62" s="3"/>
      <c r="S62" s="33"/>
      <c r="Z62" s="52"/>
      <c r="AD62" s="52"/>
      <c r="AH62" s="52"/>
      <c r="AL62" s="52"/>
      <c r="AP62" s="52"/>
    </row>
    <row r="63" spans="1:42" hidden="1" outlineLevel="1" x14ac:dyDescent="0.35">
      <c r="B63" s="15"/>
      <c r="C63" s="17" t="s">
        <v>42</v>
      </c>
      <c r="E63" s="61" t="s">
        <v>41</v>
      </c>
      <c r="F63" s="62" t="s">
        <v>39</v>
      </c>
      <c r="G63" s="62" t="s">
        <v>46</v>
      </c>
      <c r="H63" s="62" t="s">
        <v>40</v>
      </c>
      <c r="J63" s="62"/>
      <c r="L63" s="33"/>
      <c r="N63" s="105"/>
      <c r="O63" s="2"/>
      <c r="P63" s="33"/>
      <c r="Q63" s="2"/>
      <c r="R63" s="3"/>
      <c r="S63" s="33"/>
      <c r="Z63" s="52"/>
      <c r="AD63" s="52"/>
      <c r="AH63" s="52"/>
      <c r="AL63" s="52"/>
      <c r="AP63" s="52"/>
    </row>
    <row r="64" spans="1:42" hidden="1" outlineLevel="1" x14ac:dyDescent="0.35">
      <c r="A64" s="1" t="s">
        <v>18</v>
      </c>
      <c r="B64" s="15"/>
      <c r="C64" s="5"/>
      <c r="D64" s="1" t="s">
        <v>43</v>
      </c>
      <c r="E64" s="61"/>
      <c r="F64" s="62"/>
      <c r="G64" s="62"/>
      <c r="H64" s="62"/>
      <c r="J64" s="62"/>
      <c r="L64" s="33">
        <v>0</v>
      </c>
      <c r="N64" s="105">
        <v>0</v>
      </c>
      <c r="O64" s="2"/>
      <c r="P64" s="33">
        <v>0</v>
      </c>
      <c r="Q64" s="2"/>
      <c r="S64" s="33" t="e">
        <f>L64+P64+#REF!+#REF!+#REF!</f>
        <v>#REF!</v>
      </c>
      <c r="Z64" s="52"/>
      <c r="AD64" s="52"/>
      <c r="AH64" s="52"/>
      <c r="AL64" s="52"/>
      <c r="AP64" s="52"/>
    </row>
    <row r="65" spans="1:42" hidden="1" outlineLevel="1" x14ac:dyDescent="0.35">
      <c r="A65" s="1" t="s">
        <v>18</v>
      </c>
      <c r="B65" s="15"/>
      <c r="C65" s="5"/>
      <c r="D65" s="1" t="s">
        <v>47</v>
      </c>
      <c r="E65" s="61"/>
      <c r="F65" s="62"/>
      <c r="G65" s="62"/>
      <c r="H65" s="62"/>
      <c r="J65" s="62"/>
      <c r="L65" s="33">
        <v>0</v>
      </c>
      <c r="N65" s="105">
        <v>0</v>
      </c>
      <c r="O65" s="2"/>
      <c r="P65" s="33">
        <v>0</v>
      </c>
      <c r="Q65" s="2"/>
      <c r="S65" s="33" t="e">
        <f>L65+P65+#REF!+#REF!+#REF!</f>
        <v>#REF!</v>
      </c>
      <c r="Z65" s="52"/>
      <c r="AD65" s="52"/>
      <c r="AH65" s="52"/>
      <c r="AL65" s="52"/>
      <c r="AP65" s="52"/>
    </row>
    <row r="66" spans="1:42" hidden="1" outlineLevel="1" x14ac:dyDescent="0.35">
      <c r="A66" s="1" t="s">
        <v>18</v>
      </c>
      <c r="B66" s="15"/>
      <c r="C66" s="5"/>
      <c r="D66" s="1" t="s">
        <v>44</v>
      </c>
      <c r="E66" s="61"/>
      <c r="F66" s="62"/>
      <c r="G66" s="62"/>
      <c r="H66" s="62"/>
      <c r="J66" s="62"/>
      <c r="L66" s="33">
        <v>0</v>
      </c>
      <c r="N66" s="105">
        <v>0</v>
      </c>
      <c r="O66" s="2"/>
      <c r="P66" s="33">
        <v>0</v>
      </c>
      <c r="Q66" s="2"/>
      <c r="R66" s="3"/>
      <c r="S66" s="33" t="e">
        <f>L66+P66+#REF!+#REF!+#REF!</f>
        <v>#REF!</v>
      </c>
      <c r="U66" s="2"/>
      <c r="Z66" s="52"/>
      <c r="AD66" s="52"/>
      <c r="AH66" s="52"/>
      <c r="AL66" s="52"/>
      <c r="AP66" s="52"/>
    </row>
    <row r="67" spans="1:42" hidden="1" outlineLevel="1" x14ac:dyDescent="0.35">
      <c r="A67" s="1" t="s">
        <v>18</v>
      </c>
      <c r="B67" s="15"/>
      <c r="C67" s="5"/>
      <c r="D67" s="1" t="s">
        <v>48</v>
      </c>
      <c r="E67" s="61"/>
      <c r="F67" s="62"/>
      <c r="G67" s="62"/>
      <c r="H67" s="62"/>
      <c r="J67" s="62"/>
      <c r="L67" s="33">
        <v>0</v>
      </c>
      <c r="N67" s="105">
        <v>0</v>
      </c>
      <c r="O67" s="2"/>
      <c r="P67" s="33">
        <v>0</v>
      </c>
      <c r="Q67" s="2"/>
      <c r="R67" s="3"/>
      <c r="S67" s="33" t="e">
        <f>L67+P67+#REF!+#REF!+#REF!</f>
        <v>#REF!</v>
      </c>
      <c r="Z67" s="52"/>
      <c r="AD67" s="52"/>
      <c r="AH67" s="52"/>
      <c r="AL67" s="52"/>
      <c r="AP67" s="52"/>
    </row>
    <row r="68" spans="1:42" hidden="1" outlineLevel="1" x14ac:dyDescent="0.35">
      <c r="A68" s="1" t="s">
        <v>19</v>
      </c>
      <c r="B68" s="15"/>
      <c r="D68" s="1" t="s">
        <v>21</v>
      </c>
      <c r="E68" s="61"/>
      <c r="F68" s="62"/>
      <c r="G68" s="62"/>
      <c r="H68" s="62"/>
      <c r="J68" s="62"/>
      <c r="L68" s="33">
        <v>0</v>
      </c>
      <c r="N68" s="105">
        <v>0</v>
      </c>
      <c r="O68" s="2"/>
      <c r="P68" s="33">
        <v>0</v>
      </c>
      <c r="Q68" s="2"/>
      <c r="R68" s="3"/>
      <c r="S68" s="33" t="e">
        <f>L68+P68+#REF!+#REF!+#REF!</f>
        <v>#REF!</v>
      </c>
      <c r="Z68" s="52"/>
      <c r="AD68" s="52"/>
      <c r="AH68" s="52"/>
      <c r="AL68" s="52"/>
      <c r="AP68" s="52"/>
    </row>
    <row r="69" spans="1:42" hidden="1" outlineLevel="1" x14ac:dyDescent="0.35">
      <c r="B69" s="15"/>
      <c r="E69" s="56"/>
      <c r="G69" s="55"/>
      <c r="H69" s="57" t="s">
        <v>24</v>
      </c>
      <c r="J69" s="62"/>
      <c r="K69" s="59"/>
      <c r="L69" s="60">
        <f>SUM(L56:L68)</f>
        <v>0</v>
      </c>
      <c r="M69" s="59"/>
      <c r="N69" s="110">
        <f>SUM(N56:N68)</f>
        <v>0</v>
      </c>
      <c r="O69" s="71"/>
      <c r="P69" s="60">
        <f>SUM(P56:P68)</f>
        <v>0</v>
      </c>
      <c r="Q69" s="71"/>
      <c r="R69" s="3"/>
      <c r="S69" s="60" t="e">
        <f>SUM(S57:S68)</f>
        <v>#REF!</v>
      </c>
      <c r="Z69" s="52"/>
      <c r="AD69" s="52"/>
      <c r="AH69" s="52"/>
      <c r="AL69" s="52"/>
      <c r="AP69" s="52"/>
    </row>
    <row r="70" spans="1:42" collapsed="1" x14ac:dyDescent="0.35">
      <c r="B70" s="15"/>
      <c r="C70" s="1" t="s">
        <v>104</v>
      </c>
      <c r="J70" s="21">
        <f>J37+J44+J30</f>
        <v>10000</v>
      </c>
      <c r="L70" s="33">
        <f>L68+L54</f>
        <v>0</v>
      </c>
      <c r="N70" s="105"/>
      <c r="O70" s="2"/>
      <c r="P70" s="33">
        <f>P68+P54</f>
        <v>0</v>
      </c>
      <c r="Q70" s="2"/>
      <c r="R70" s="3"/>
      <c r="S70" s="33" t="e">
        <f>L70+P70+#REF!+#REF!+#REF!</f>
        <v>#REF!</v>
      </c>
      <c r="U70" s="120"/>
      <c r="V70" s="120"/>
      <c r="W70" s="120"/>
      <c r="X70" s="120"/>
      <c r="Y70" s="120"/>
      <c r="Z70" s="120"/>
      <c r="AA70" s="120"/>
      <c r="AB70" s="120"/>
      <c r="AD70" s="52"/>
      <c r="AH70" s="52"/>
      <c r="AL70" s="52"/>
      <c r="AP70" s="52"/>
    </row>
    <row r="71" spans="1:42" x14ac:dyDescent="0.35">
      <c r="B71" s="15"/>
      <c r="C71" s="1" t="s">
        <v>72</v>
      </c>
      <c r="J71" s="21">
        <v>0</v>
      </c>
      <c r="L71" s="33"/>
      <c r="N71" s="105"/>
      <c r="O71" s="2"/>
      <c r="P71" s="33"/>
      <c r="Q71" s="2"/>
      <c r="S71" s="42"/>
      <c r="U71" s="120"/>
      <c r="V71" s="120"/>
      <c r="W71" s="150" t="s">
        <v>126</v>
      </c>
      <c r="X71" s="140"/>
      <c r="Y71" s="140"/>
      <c r="Z71" s="140"/>
      <c r="AA71" s="140"/>
      <c r="AB71" s="140"/>
      <c r="AD71" s="52"/>
      <c r="AH71" s="52"/>
      <c r="AL71" s="52"/>
      <c r="AP71" s="52"/>
    </row>
    <row r="72" spans="1:42" ht="15.75" hidden="1" customHeight="1" x14ac:dyDescent="0.35">
      <c r="B72" s="15"/>
      <c r="C72" s="5"/>
      <c r="D72" s="1" t="s">
        <v>62</v>
      </c>
      <c r="E72" s="5"/>
      <c r="J72" s="21">
        <v>0</v>
      </c>
      <c r="L72" s="33">
        <v>0</v>
      </c>
      <c r="N72" s="105">
        <v>0</v>
      </c>
      <c r="O72" s="2"/>
      <c r="P72" s="33">
        <v>0</v>
      </c>
      <c r="Q72" s="2"/>
      <c r="R72" s="3"/>
      <c r="S72" s="33" t="e">
        <f>L72+P72+#REF!+#REF!+#REF!</f>
        <v>#REF!</v>
      </c>
      <c r="U72" s="118"/>
      <c r="V72" s="118"/>
      <c r="W72" s="135"/>
      <c r="X72" s="136"/>
      <c r="Y72" s="137"/>
      <c r="Z72" s="138"/>
      <c r="AA72" s="134"/>
      <c r="AB72" s="139"/>
      <c r="AD72" s="52"/>
      <c r="AH72" s="52"/>
      <c r="AL72" s="52"/>
      <c r="AP72" s="52"/>
    </row>
    <row r="73" spans="1:42" ht="15.75" hidden="1" customHeight="1" x14ac:dyDescent="0.35">
      <c r="B73" s="15"/>
      <c r="D73" s="1" t="s">
        <v>60</v>
      </c>
      <c r="E73" s="5"/>
      <c r="J73" s="21">
        <v>0</v>
      </c>
      <c r="L73" s="33">
        <v>0</v>
      </c>
      <c r="N73" s="105">
        <v>0</v>
      </c>
      <c r="O73" s="2"/>
      <c r="P73" s="33">
        <v>0</v>
      </c>
      <c r="Q73" s="2"/>
      <c r="R73" s="3"/>
      <c r="S73" s="33" t="e">
        <f>L73+P73+#REF!+#REF!+#REF!</f>
        <v>#REF!</v>
      </c>
      <c r="U73" s="118"/>
      <c r="V73" s="118"/>
      <c r="W73" s="135"/>
      <c r="X73" s="136"/>
      <c r="Y73" s="137"/>
      <c r="Z73" s="138"/>
      <c r="AA73" s="134"/>
      <c r="AB73" s="139"/>
      <c r="AD73" s="52"/>
      <c r="AH73" s="52"/>
      <c r="AL73" s="52"/>
      <c r="AP73" s="52"/>
    </row>
    <row r="74" spans="1:42" ht="15.75" hidden="1" customHeight="1" x14ac:dyDescent="0.35">
      <c r="B74" s="15"/>
      <c r="D74" s="1" t="s">
        <v>63</v>
      </c>
      <c r="J74" s="21">
        <v>0</v>
      </c>
      <c r="L74" s="33">
        <v>0</v>
      </c>
      <c r="N74" s="105">
        <v>0</v>
      </c>
      <c r="O74" s="2"/>
      <c r="P74" s="33">
        <v>0</v>
      </c>
      <c r="Q74" s="2"/>
      <c r="R74" s="3"/>
      <c r="S74" s="33" t="e">
        <f>L74+P74+#REF!+#REF!+#REF!</f>
        <v>#REF!</v>
      </c>
      <c r="U74" s="118"/>
      <c r="V74" s="118"/>
      <c r="W74" s="135"/>
      <c r="X74" s="136"/>
      <c r="Y74" s="137"/>
      <c r="Z74" s="138"/>
      <c r="AA74" s="134"/>
      <c r="AB74" s="139"/>
      <c r="AD74" s="52"/>
      <c r="AH74" s="52"/>
      <c r="AL74" s="52"/>
      <c r="AP74" s="52"/>
    </row>
    <row r="75" spans="1:42" ht="15.75" hidden="1" customHeight="1" x14ac:dyDescent="0.35">
      <c r="B75" s="15"/>
      <c r="C75" s="5"/>
      <c r="D75" s="5" t="s">
        <v>56</v>
      </c>
      <c r="J75" s="21">
        <v>0</v>
      </c>
      <c r="L75" s="33">
        <v>0</v>
      </c>
      <c r="N75" s="105">
        <v>0</v>
      </c>
      <c r="O75" s="2"/>
      <c r="P75" s="33">
        <v>0</v>
      </c>
      <c r="Q75" s="2"/>
      <c r="R75" s="3"/>
      <c r="S75" s="33" t="e">
        <f>L75+P75+#REF!+#REF!+#REF!</f>
        <v>#REF!</v>
      </c>
      <c r="U75" s="118"/>
      <c r="V75" s="118"/>
      <c r="W75" s="135"/>
      <c r="X75" s="136"/>
      <c r="Y75" s="137"/>
      <c r="Z75" s="138"/>
      <c r="AA75" s="134"/>
      <c r="AB75" s="139"/>
      <c r="AD75" s="52"/>
      <c r="AH75" s="52"/>
      <c r="AL75" s="52"/>
      <c r="AP75" s="52"/>
    </row>
    <row r="76" spans="1:42" ht="15.75" hidden="1" customHeight="1" x14ac:dyDescent="0.35">
      <c r="B76" s="15"/>
      <c r="C76" s="5"/>
      <c r="D76" s="5" t="s">
        <v>57</v>
      </c>
      <c r="E76" s="5"/>
      <c r="J76" s="21">
        <v>0</v>
      </c>
      <c r="L76" s="33">
        <v>0</v>
      </c>
      <c r="N76" s="105">
        <v>0</v>
      </c>
      <c r="O76" s="2"/>
      <c r="P76" s="33">
        <v>0</v>
      </c>
      <c r="Q76" s="2"/>
      <c r="R76" s="3"/>
      <c r="S76" s="33" t="e">
        <f>L76+P76+#REF!+#REF!+#REF!</f>
        <v>#REF!</v>
      </c>
      <c r="U76" s="118"/>
      <c r="V76" s="118"/>
      <c r="W76" s="135"/>
      <c r="X76" s="136"/>
      <c r="Y76" s="137"/>
      <c r="Z76" s="138"/>
      <c r="AA76" s="134"/>
      <c r="AB76" s="139"/>
      <c r="AD76" s="52"/>
      <c r="AH76" s="52"/>
      <c r="AL76" s="52"/>
      <c r="AP76" s="52"/>
    </row>
    <row r="77" spans="1:42" x14ac:dyDescent="0.35">
      <c r="B77" s="15"/>
      <c r="C77" s="1" t="s">
        <v>53</v>
      </c>
      <c r="E77" s="5"/>
      <c r="F77" s="26"/>
      <c r="G77" s="26"/>
      <c r="H77" s="27"/>
      <c r="I77" s="27"/>
      <c r="J77" s="21">
        <v>1000</v>
      </c>
      <c r="L77" s="33">
        <v>0</v>
      </c>
      <c r="N77" s="105"/>
      <c r="O77" s="2"/>
      <c r="P77" s="33">
        <v>0</v>
      </c>
      <c r="Q77" s="2"/>
      <c r="R77" s="3"/>
      <c r="S77" s="33" t="e">
        <f>L77+P77+#REF!+#REF!+#REF!</f>
        <v>#REF!</v>
      </c>
      <c r="U77" s="118"/>
      <c r="V77" s="118"/>
      <c r="W77" s="142" t="s">
        <v>127</v>
      </c>
      <c r="X77" s="143" t="s">
        <v>128</v>
      </c>
      <c r="Y77" s="144" t="s">
        <v>129</v>
      </c>
      <c r="Z77" s="145" t="s">
        <v>35</v>
      </c>
      <c r="AA77" s="144" t="s">
        <v>130</v>
      </c>
      <c r="AB77" s="146" t="s">
        <v>131</v>
      </c>
      <c r="AD77" s="52"/>
      <c r="AH77" s="52"/>
      <c r="AL77" s="52"/>
      <c r="AP77" s="52"/>
    </row>
    <row r="78" spans="1:42" x14ac:dyDescent="0.35">
      <c r="B78" s="15"/>
      <c r="C78" s="5" t="str">
        <f>("Faculty time in direct support of student, "&amp;(Z78*100)&amp;"%"&amp;" time, "&amp;AA78&amp;" months, "&amp;Y78)</f>
        <v>Faculty time in direct support of student, 0% time, 0 months, Summer</v>
      </c>
      <c r="E78" s="55"/>
      <c r="J78" s="21">
        <f>W78/X78*AB78</f>
        <v>0</v>
      </c>
      <c r="L78" s="33">
        <v>0</v>
      </c>
      <c r="N78" s="105"/>
      <c r="O78" s="2"/>
      <c r="P78" s="33">
        <v>0</v>
      </c>
      <c r="Q78" s="2"/>
      <c r="R78" s="3"/>
      <c r="S78" s="33" t="e">
        <f>L78+P78+#REF!+#REF!+#REF!</f>
        <v>#REF!</v>
      </c>
      <c r="W78" s="141">
        <v>0</v>
      </c>
      <c r="X78" s="133">
        <v>9</v>
      </c>
      <c r="Y78" s="147" t="s">
        <v>50</v>
      </c>
      <c r="Z78" s="148">
        <v>0</v>
      </c>
      <c r="AA78" s="149">
        <v>0</v>
      </c>
      <c r="AB78" s="132">
        <f>AA78*Z78</f>
        <v>0</v>
      </c>
      <c r="AD78" s="52"/>
      <c r="AH78" s="52"/>
      <c r="AL78" s="52"/>
      <c r="AP78" s="52"/>
    </row>
    <row r="79" spans="1:42" ht="9" customHeight="1" x14ac:dyDescent="0.35">
      <c r="L79" s="34"/>
      <c r="N79" s="105"/>
      <c r="O79" s="2"/>
      <c r="P79" s="34"/>
      <c r="Q79" s="2"/>
      <c r="S79" s="43"/>
    </row>
    <row r="80" spans="1:42" x14ac:dyDescent="0.35">
      <c r="A80" s="46" t="s">
        <v>92</v>
      </c>
      <c r="C80" s="1" t="s">
        <v>76</v>
      </c>
      <c r="H80" s="21" t="s">
        <v>97</v>
      </c>
      <c r="J80" s="57">
        <f>SUM(J70:J78)</f>
        <v>11000</v>
      </c>
      <c r="L80" s="33">
        <f>SUM(L66:L77)</f>
        <v>0</v>
      </c>
      <c r="N80" s="106">
        <v>11000</v>
      </c>
      <c r="O80" s="2"/>
      <c r="P80" s="33"/>
      <c r="Q80" s="2"/>
      <c r="R80" s="3"/>
      <c r="S80" s="33"/>
      <c r="U80" s="22" t="s">
        <v>99</v>
      </c>
      <c r="Z80" s="52"/>
      <c r="AD80" s="52"/>
      <c r="AH80" s="52"/>
      <c r="AL80" s="52"/>
      <c r="AP80" s="52"/>
    </row>
    <row r="81" spans="1:42" ht="9" customHeight="1" x14ac:dyDescent="0.35">
      <c r="L81" s="34"/>
      <c r="N81" s="105"/>
      <c r="O81" s="2"/>
      <c r="P81" s="34"/>
      <c r="Q81" s="2"/>
      <c r="S81" s="43"/>
    </row>
    <row r="82" spans="1:42" x14ac:dyDescent="0.35">
      <c r="B82" s="15"/>
      <c r="C82" s="91" t="s">
        <v>84</v>
      </c>
      <c r="E82" s="5"/>
      <c r="L82" s="33"/>
      <c r="N82" s="105"/>
      <c r="O82" s="2"/>
      <c r="P82" s="33"/>
      <c r="Q82" s="2"/>
      <c r="R82" s="3"/>
      <c r="S82" s="33"/>
      <c r="Z82" s="52"/>
      <c r="AD82" s="52"/>
      <c r="AH82" s="52"/>
      <c r="AL82" s="52"/>
      <c r="AP82" s="52"/>
    </row>
    <row r="83" spans="1:42" x14ac:dyDescent="0.35">
      <c r="B83" s="15"/>
      <c r="C83" s="99" t="s">
        <v>98</v>
      </c>
      <c r="D83" s="93"/>
      <c r="E83" s="93"/>
      <c r="F83" s="94"/>
      <c r="G83" s="94"/>
      <c r="H83" s="94"/>
      <c r="I83" s="95"/>
      <c r="N83" s="105"/>
      <c r="O83" s="2"/>
      <c r="P83" s="33"/>
      <c r="Q83" s="2"/>
      <c r="R83" s="3"/>
      <c r="S83" s="33"/>
      <c r="Z83" s="52"/>
      <c r="AD83" s="52"/>
      <c r="AH83" s="52"/>
      <c r="AL83" s="52"/>
      <c r="AP83" s="52"/>
    </row>
    <row r="84" spans="1:42" outlineLevel="1" x14ac:dyDescent="0.35">
      <c r="B84" s="15"/>
      <c r="C84" s="63" t="s">
        <v>71</v>
      </c>
      <c r="D84" s="63"/>
      <c r="E84" s="61" t="s">
        <v>41</v>
      </c>
      <c r="F84" s="62" t="s">
        <v>87</v>
      </c>
      <c r="G84" s="98" t="s">
        <v>105</v>
      </c>
      <c r="H84" s="62"/>
      <c r="L84" s="33"/>
      <c r="N84" s="105"/>
      <c r="O84" s="2"/>
      <c r="P84" s="33"/>
      <c r="Q84" s="2"/>
      <c r="R84" s="3"/>
      <c r="S84" s="33"/>
      <c r="Z84" s="52"/>
      <c r="AD84" s="52"/>
      <c r="AH84" s="52"/>
      <c r="AL84" s="52"/>
      <c r="AP84" s="52"/>
    </row>
    <row r="85" spans="1:42" outlineLevel="1" x14ac:dyDescent="0.35">
      <c r="B85" s="15"/>
      <c r="C85" s="61"/>
      <c r="D85" s="101" t="s">
        <v>100</v>
      </c>
      <c r="E85" s="61">
        <v>1000</v>
      </c>
      <c r="F85" s="62"/>
      <c r="G85" s="62"/>
      <c r="H85" s="62"/>
      <c r="J85" s="21">
        <f>E85</f>
        <v>1000</v>
      </c>
      <c r="L85" s="33">
        <v>0</v>
      </c>
      <c r="N85" s="107"/>
      <c r="O85" s="2"/>
      <c r="P85" s="33">
        <v>0</v>
      </c>
      <c r="Q85" s="2"/>
      <c r="S85" s="33" t="e">
        <f>L85+P85+#REF!+#REF!+#REF!</f>
        <v>#REF!</v>
      </c>
      <c r="Z85" s="52"/>
      <c r="AD85" s="52"/>
      <c r="AH85" s="52"/>
      <c r="AL85" s="52"/>
      <c r="AP85" s="52"/>
    </row>
    <row r="86" spans="1:42" outlineLevel="1" x14ac:dyDescent="0.35">
      <c r="B86" s="15"/>
      <c r="C86" s="61"/>
      <c r="D86" s="101" t="s">
        <v>86</v>
      </c>
      <c r="E86" s="61">
        <v>800</v>
      </c>
      <c r="F86" s="62">
        <v>10</v>
      </c>
      <c r="G86" s="62"/>
      <c r="H86" s="62"/>
      <c r="J86" s="21">
        <f>E86*F86</f>
        <v>8000</v>
      </c>
      <c r="L86" s="33">
        <v>0</v>
      </c>
      <c r="N86" s="107"/>
      <c r="O86" s="2"/>
      <c r="P86" s="33">
        <v>0</v>
      </c>
      <c r="Q86" s="2"/>
      <c r="R86" s="3"/>
      <c r="S86" s="33" t="e">
        <f>L86+P86+#REF!+#REF!+#REF!</f>
        <v>#REF!</v>
      </c>
      <c r="U86" s="2"/>
      <c r="Z86" s="52"/>
      <c r="AD86" s="52"/>
      <c r="AH86" s="52"/>
      <c r="AL86" s="52"/>
      <c r="AP86" s="52"/>
    </row>
    <row r="87" spans="1:42" outlineLevel="1" x14ac:dyDescent="0.35">
      <c r="B87" s="15"/>
      <c r="C87" s="61"/>
      <c r="D87" s="101" t="s">
        <v>85</v>
      </c>
      <c r="E87" s="61">
        <v>100</v>
      </c>
      <c r="F87" s="62">
        <v>10</v>
      </c>
      <c r="G87" s="62"/>
      <c r="H87" s="62"/>
      <c r="J87" s="21">
        <f>E87*F87</f>
        <v>1000</v>
      </c>
      <c r="L87" s="33">
        <v>0</v>
      </c>
      <c r="N87" s="107"/>
      <c r="O87" s="2"/>
      <c r="P87" s="33">
        <v>0</v>
      </c>
      <c r="Q87" s="2"/>
      <c r="R87" s="3"/>
      <c r="S87" s="33" t="e">
        <f>L87+P87+#REF!+#REF!+#REF!</f>
        <v>#REF!</v>
      </c>
      <c r="Z87" s="52"/>
      <c r="AD87" s="52"/>
      <c r="AH87" s="52"/>
      <c r="AL87" s="52"/>
      <c r="AP87" s="52"/>
    </row>
    <row r="88" spans="1:42" outlineLevel="1" x14ac:dyDescent="0.35">
      <c r="B88" s="15"/>
      <c r="C88" s="61"/>
      <c r="D88" s="101" t="s">
        <v>88</v>
      </c>
      <c r="E88" s="61">
        <v>0</v>
      </c>
      <c r="F88" s="62">
        <v>10</v>
      </c>
      <c r="G88" s="62"/>
      <c r="H88" s="62"/>
      <c r="J88" s="89">
        <f>E88*F88</f>
        <v>0</v>
      </c>
      <c r="L88" s="33">
        <v>0</v>
      </c>
      <c r="N88" s="107"/>
      <c r="O88" s="2"/>
      <c r="P88" s="33">
        <v>0</v>
      </c>
      <c r="Q88" s="2"/>
      <c r="R88" s="3"/>
      <c r="S88" s="33" t="e">
        <f>L88+P88+#REF!+#REF!+#REF!</f>
        <v>#REF!</v>
      </c>
      <c r="Z88" s="52"/>
      <c r="AD88" s="52"/>
      <c r="AH88" s="52"/>
      <c r="AL88" s="52"/>
      <c r="AP88" s="52"/>
    </row>
    <row r="89" spans="1:42" x14ac:dyDescent="0.35">
      <c r="A89" s="46" t="s">
        <v>92</v>
      </c>
      <c r="B89" s="15"/>
      <c r="C89" s="1" t="s">
        <v>89</v>
      </c>
      <c r="H89" s="21" t="s">
        <v>97</v>
      </c>
      <c r="J89" s="57">
        <f>SUM(J85:J88)</f>
        <v>10000</v>
      </c>
      <c r="L89" s="33">
        <f>L87+L73</f>
        <v>0</v>
      </c>
      <c r="N89" s="106">
        <v>10000</v>
      </c>
      <c r="O89" s="2"/>
      <c r="P89" s="33"/>
      <c r="Q89" s="2"/>
      <c r="R89" s="3"/>
      <c r="S89" s="33"/>
      <c r="U89" s="22" t="s">
        <v>96</v>
      </c>
      <c r="Z89" s="52"/>
      <c r="AD89" s="52"/>
      <c r="AH89" s="52"/>
      <c r="AL89" s="52"/>
      <c r="AP89" s="52"/>
    </row>
    <row r="90" spans="1:42" ht="9" customHeight="1" x14ac:dyDescent="0.35">
      <c r="L90" s="34"/>
      <c r="N90" s="105"/>
      <c r="O90" s="2"/>
      <c r="P90" s="34"/>
      <c r="Q90" s="2"/>
      <c r="S90" s="43"/>
    </row>
    <row r="91" spans="1:42" x14ac:dyDescent="0.35">
      <c r="B91" s="15"/>
      <c r="C91" s="91" t="s">
        <v>90</v>
      </c>
      <c r="E91" s="5"/>
      <c r="L91" s="33"/>
      <c r="N91" s="105"/>
      <c r="O91" s="2"/>
      <c r="P91" s="33"/>
      <c r="Q91" s="2"/>
      <c r="R91" s="3"/>
      <c r="S91" s="33"/>
      <c r="Z91" s="52"/>
      <c r="AD91" s="52"/>
      <c r="AH91" s="52"/>
      <c r="AL91" s="52"/>
      <c r="AP91" s="52"/>
    </row>
    <row r="92" spans="1:42" x14ac:dyDescent="0.35">
      <c r="B92" s="15"/>
      <c r="C92" s="99"/>
      <c r="D92" s="93"/>
      <c r="E92" s="93"/>
      <c r="F92" s="94"/>
      <c r="G92" s="94"/>
      <c r="H92" s="94"/>
      <c r="I92" s="95"/>
      <c r="N92" s="105"/>
      <c r="O92" s="2"/>
      <c r="P92" s="33"/>
      <c r="Q92" s="2"/>
      <c r="R92" s="3"/>
      <c r="S92" s="33"/>
      <c r="Z92" s="52"/>
      <c r="AD92" s="52"/>
      <c r="AH92" s="52"/>
      <c r="AL92" s="52"/>
      <c r="AP92" s="52"/>
    </row>
    <row r="93" spans="1:42" x14ac:dyDescent="0.35">
      <c r="A93" s="46" t="s">
        <v>92</v>
      </c>
      <c r="B93" s="15"/>
      <c r="C93" s="1" t="s">
        <v>79</v>
      </c>
      <c r="D93" s="5"/>
      <c r="E93" s="5"/>
      <c r="F93" s="64">
        <f>2420*1.023</f>
        <v>2476</v>
      </c>
      <c r="G93" s="64" t="s">
        <v>81</v>
      </c>
      <c r="H93" s="125" t="s">
        <v>124</v>
      </c>
      <c r="J93" s="57">
        <f>F93*2</f>
        <v>4952</v>
      </c>
      <c r="L93" s="33">
        <v>0</v>
      </c>
      <c r="N93" s="106">
        <v>2500</v>
      </c>
      <c r="O93" s="2"/>
      <c r="P93" s="33"/>
      <c r="Q93" s="2"/>
      <c r="R93" s="3"/>
      <c r="S93" s="33"/>
      <c r="U93" s="22" t="s">
        <v>109</v>
      </c>
      <c r="Z93" s="52"/>
      <c r="AD93" s="52"/>
      <c r="AH93" s="52"/>
      <c r="AL93" s="52"/>
      <c r="AP93" s="52"/>
    </row>
    <row r="94" spans="1:42" ht="9" customHeight="1" x14ac:dyDescent="0.35">
      <c r="H94" s="153" t="s">
        <v>136</v>
      </c>
      <c r="L94" s="34"/>
      <c r="N94" s="105"/>
      <c r="O94" s="2"/>
      <c r="P94" s="34"/>
      <c r="Q94" s="2"/>
      <c r="S94" s="43"/>
    </row>
    <row r="95" spans="1:42" x14ac:dyDescent="0.35">
      <c r="B95" s="15"/>
      <c r="C95" s="91" t="s">
        <v>91</v>
      </c>
      <c r="E95" s="5"/>
      <c r="L95" s="33"/>
      <c r="N95" s="105"/>
      <c r="O95" s="2"/>
      <c r="P95" s="33"/>
      <c r="Q95" s="2"/>
      <c r="R95" s="3"/>
      <c r="S95" s="33"/>
      <c r="Z95" s="52"/>
      <c r="AD95" s="52"/>
      <c r="AH95" s="52"/>
      <c r="AL95" s="52"/>
      <c r="AP95" s="52"/>
    </row>
    <row r="96" spans="1:42" x14ac:dyDescent="0.35">
      <c r="B96" s="15"/>
      <c r="C96" s="99"/>
      <c r="D96" s="93"/>
      <c r="E96" s="93"/>
      <c r="F96" s="94"/>
      <c r="G96" s="94"/>
      <c r="H96" s="94"/>
      <c r="I96" s="95"/>
      <c r="N96" s="105"/>
      <c r="O96" s="2"/>
      <c r="P96" s="33"/>
      <c r="Q96" s="2"/>
      <c r="R96" s="3"/>
      <c r="S96" s="33"/>
      <c r="Z96" s="52"/>
      <c r="AD96" s="52"/>
      <c r="AH96" s="52"/>
      <c r="AL96" s="52"/>
      <c r="AP96" s="52"/>
    </row>
    <row r="97" spans="1:42" x14ac:dyDescent="0.35">
      <c r="B97" s="15"/>
      <c r="C97" s="1" t="s">
        <v>75</v>
      </c>
      <c r="D97" s="5"/>
      <c r="E97" s="96" t="s">
        <v>110</v>
      </c>
      <c r="F97" s="64">
        <f>8721*1.03</f>
        <v>8983</v>
      </c>
      <c r="G97" s="64" t="s">
        <v>80</v>
      </c>
      <c r="H97" s="125" t="s">
        <v>124</v>
      </c>
      <c r="J97" s="21">
        <f>F97*2</f>
        <v>17966</v>
      </c>
      <c r="L97" s="33"/>
      <c r="N97" s="105"/>
      <c r="O97" s="2"/>
      <c r="P97" s="33"/>
      <c r="Q97" s="2"/>
      <c r="R97" s="3"/>
      <c r="S97" s="33"/>
      <c r="W97" s="119" t="s">
        <v>134</v>
      </c>
      <c r="Z97" s="52"/>
      <c r="AD97" s="52"/>
      <c r="AH97" s="52"/>
      <c r="AL97" s="52"/>
      <c r="AP97" s="52"/>
    </row>
    <row r="98" spans="1:42" x14ac:dyDescent="0.35">
      <c r="B98" s="15"/>
      <c r="C98" s="1" t="s">
        <v>74</v>
      </c>
      <c r="D98" s="5"/>
      <c r="E98" s="96" t="s">
        <v>110</v>
      </c>
      <c r="F98" s="64">
        <f>832.24*1.03</f>
        <v>857</v>
      </c>
      <c r="G98" s="64" t="s">
        <v>81</v>
      </c>
      <c r="H98" s="125" t="s">
        <v>124</v>
      </c>
      <c r="J98" s="89">
        <f>F98*2</f>
        <v>1714</v>
      </c>
      <c r="L98" s="33"/>
      <c r="N98" s="105"/>
      <c r="O98" s="2"/>
      <c r="P98" s="33"/>
      <c r="Q98" s="2"/>
      <c r="R98" s="3"/>
      <c r="S98" s="33"/>
      <c r="W98" s="119" t="s">
        <v>135</v>
      </c>
      <c r="Z98" s="52"/>
      <c r="AD98" s="52"/>
      <c r="AH98" s="52"/>
      <c r="AL98" s="52"/>
      <c r="AP98" s="52"/>
    </row>
    <row r="99" spans="1:42" ht="9" customHeight="1" x14ac:dyDescent="0.35">
      <c r="L99" s="34"/>
      <c r="N99" s="105"/>
      <c r="O99" s="2"/>
      <c r="P99" s="34"/>
      <c r="Q99" s="2"/>
      <c r="S99" s="43"/>
    </row>
    <row r="100" spans="1:42" x14ac:dyDescent="0.35">
      <c r="A100" s="46" t="s">
        <v>92</v>
      </c>
      <c r="C100" s="1" t="s">
        <v>76</v>
      </c>
      <c r="H100" s="21" t="s">
        <v>97</v>
      </c>
      <c r="J100" s="57">
        <f>J97+J98</f>
        <v>19680</v>
      </c>
      <c r="L100" s="33">
        <f>SUM(L72:L98)</f>
        <v>0</v>
      </c>
      <c r="N100" s="106">
        <f>J100</f>
        <v>19680</v>
      </c>
      <c r="O100" s="3"/>
      <c r="P100" s="33">
        <f>SUM(P72:P98)</f>
        <v>0</v>
      </c>
      <c r="Q100" s="2"/>
      <c r="R100" s="3"/>
      <c r="S100" s="33" t="e">
        <f>L100+P100+#REF!+#REF!+#REF!</f>
        <v>#REF!</v>
      </c>
      <c r="U100" s="123" t="s">
        <v>108</v>
      </c>
      <c r="V100" s="107"/>
      <c r="W100" s="124"/>
    </row>
    <row r="101" spans="1:42" ht="9" customHeight="1" x14ac:dyDescent="0.35">
      <c r="L101" s="34"/>
      <c r="N101" s="105"/>
      <c r="O101" s="2"/>
      <c r="P101" s="34"/>
      <c r="Q101" s="2"/>
      <c r="S101" s="43"/>
    </row>
    <row r="102" spans="1:42" x14ac:dyDescent="0.35">
      <c r="B102" s="15"/>
      <c r="C102" s="15" t="s">
        <v>7</v>
      </c>
      <c r="J102" s="14"/>
      <c r="K102" s="14"/>
      <c r="L102" s="36" t="e">
        <f>#REF!+#REF!+#REF!+L70+#REF!+L100</f>
        <v>#REF!</v>
      </c>
      <c r="M102" s="14"/>
      <c r="N102" s="107"/>
      <c r="O102" s="11"/>
      <c r="P102" s="36" t="e">
        <f>#REF!+#REF!+#REF!+P70+#REF!+P100</f>
        <v>#REF!</v>
      </c>
      <c r="Q102" s="11"/>
      <c r="R102" s="14"/>
      <c r="S102" s="36" t="e">
        <f>L102+P102+#REF!+#REF!+#REF!</f>
        <v>#REF!</v>
      </c>
    </row>
    <row r="103" spans="1:42" x14ac:dyDescent="0.35">
      <c r="B103" s="15"/>
      <c r="C103" s="116" t="s">
        <v>132</v>
      </c>
      <c r="D103" s="102"/>
      <c r="E103" s="102"/>
      <c r="F103" s="103"/>
      <c r="G103" s="103"/>
      <c r="H103" s="103"/>
      <c r="I103" s="115"/>
      <c r="N103" s="105"/>
      <c r="O103" s="11"/>
      <c r="P103" s="36"/>
      <c r="Q103" s="11"/>
      <c r="R103" s="14"/>
      <c r="S103" s="36"/>
      <c r="Y103" s="151" t="s">
        <v>133</v>
      </c>
      <c r="Z103" s="152"/>
      <c r="AA103" s="152"/>
      <c r="AB103" s="152"/>
      <c r="AC103" s="152"/>
      <c r="AD103" s="152"/>
      <c r="AE103" s="152"/>
    </row>
    <row r="104" spans="1:42" x14ac:dyDescent="0.35">
      <c r="C104" s="23"/>
      <c r="D104" s="23"/>
      <c r="E104" s="23"/>
      <c r="F104" s="24"/>
      <c r="G104" s="24"/>
      <c r="H104" s="25"/>
      <c r="I104" s="25"/>
      <c r="J104" s="25"/>
      <c r="K104" s="25"/>
      <c r="L104" s="37"/>
      <c r="M104" s="25"/>
      <c r="N104" s="111">
        <f>N20+N80+N89+N93+N100</f>
        <v>83180</v>
      </c>
      <c r="O104" s="25"/>
      <c r="P104" s="37"/>
      <c r="Q104" s="24"/>
      <c r="R104" s="25"/>
      <c r="S104" s="37"/>
      <c r="U104" s="22" t="s">
        <v>101</v>
      </c>
      <c r="Y104" s="152"/>
      <c r="Z104" s="152"/>
      <c r="AA104" s="152"/>
      <c r="AB104" s="152"/>
      <c r="AC104" s="152"/>
      <c r="AD104" s="152"/>
      <c r="AE104" s="152"/>
    </row>
    <row r="105" spans="1:42" x14ac:dyDescent="0.35">
      <c r="B105" s="15"/>
      <c r="C105" s="15" t="s">
        <v>65</v>
      </c>
      <c r="L105" s="33"/>
      <c r="N105" s="105"/>
      <c r="O105" s="2"/>
      <c r="P105" s="33"/>
      <c r="Q105" s="2"/>
      <c r="S105" s="42"/>
      <c r="Y105" s="152"/>
      <c r="Z105" s="152"/>
      <c r="AA105" s="152"/>
      <c r="AB105" s="152"/>
      <c r="AC105" s="152"/>
      <c r="AD105" s="152"/>
      <c r="AE105" s="152"/>
    </row>
    <row r="106" spans="1:42" x14ac:dyDescent="0.35">
      <c r="B106" s="5"/>
      <c r="C106" s="1" t="s">
        <v>66</v>
      </c>
      <c r="G106" s="2" t="s">
        <v>67</v>
      </c>
      <c r="H106" s="88" t="s">
        <v>51</v>
      </c>
      <c r="L106" s="33"/>
      <c r="N106" s="105"/>
      <c r="O106" s="2"/>
      <c r="P106" s="33"/>
      <c r="Q106" s="2"/>
      <c r="S106" s="42"/>
      <c r="Y106" s="152"/>
      <c r="Z106" s="152"/>
      <c r="AA106" s="152"/>
      <c r="AB106" s="152"/>
      <c r="AC106" s="152"/>
      <c r="AD106" s="152"/>
      <c r="AE106" s="152"/>
    </row>
    <row r="107" spans="1:42" x14ac:dyDescent="0.35">
      <c r="B107" s="5"/>
      <c r="C107" s="84" t="s">
        <v>78</v>
      </c>
      <c r="H107" s="85">
        <v>0</v>
      </c>
      <c r="L107" s="38" t="e">
        <f>#REF!*$H$107</f>
        <v>#REF!</v>
      </c>
      <c r="N107" s="112">
        <v>0</v>
      </c>
      <c r="O107" s="16"/>
      <c r="P107" s="38" t="e">
        <f>#REF!*$H$107</f>
        <v>#REF!</v>
      </c>
      <c r="Q107" s="16"/>
      <c r="R107" s="3"/>
      <c r="S107" s="33" t="e">
        <f>L107+P107+#REF!+#REF!+#REF!</f>
        <v>#REF!</v>
      </c>
      <c r="U107" s="22" t="s">
        <v>102</v>
      </c>
    </row>
    <row r="108" spans="1:42" x14ac:dyDescent="0.35">
      <c r="C108" s="5"/>
      <c r="H108" s="5"/>
      <c r="I108" s="5"/>
      <c r="K108" s="2"/>
      <c r="L108" s="39"/>
      <c r="M108" s="2"/>
      <c r="N108" s="76"/>
      <c r="O108" s="2"/>
      <c r="P108" s="39"/>
      <c r="Q108" s="2"/>
      <c r="R108" s="5"/>
      <c r="S108" s="40"/>
    </row>
    <row r="109" spans="1:42" x14ac:dyDescent="0.35">
      <c r="B109" s="15"/>
      <c r="C109" s="15" t="s">
        <v>77</v>
      </c>
      <c r="L109" s="33" t="e">
        <f>L102+L107</f>
        <v>#REF!</v>
      </c>
      <c r="N109" s="113">
        <f>N104+N107</f>
        <v>83180</v>
      </c>
      <c r="O109" s="2"/>
      <c r="P109" s="33" t="e">
        <f>P102+P107</f>
        <v>#REF!</v>
      </c>
      <c r="Q109" s="2"/>
      <c r="R109" s="3"/>
      <c r="S109" s="33" t="e">
        <f>L109+P109+#REF!+#REF!+#REF!</f>
        <v>#REF!</v>
      </c>
      <c r="U109" s="22" t="s">
        <v>103</v>
      </c>
      <c r="W109" s="129" t="s">
        <v>115</v>
      </c>
      <c r="X109" s="129"/>
      <c r="Y109" s="129"/>
      <c r="Z109" s="129"/>
      <c r="AA109" s="129"/>
      <c r="AB109" s="129"/>
    </row>
    <row r="110" spans="1:42" x14ac:dyDescent="0.35">
      <c r="B110" s="15"/>
      <c r="C110" s="15"/>
      <c r="L110" s="33"/>
      <c r="O110" s="2"/>
      <c r="P110" s="33"/>
      <c r="Q110" s="2"/>
      <c r="S110" s="42"/>
      <c r="W110" s="129"/>
      <c r="X110" s="129"/>
      <c r="Y110" s="129"/>
      <c r="Z110" s="129"/>
      <c r="AA110" s="129"/>
      <c r="AB110" s="129"/>
    </row>
    <row r="111" spans="1:42" x14ac:dyDescent="0.35">
      <c r="C111" s="15" t="s">
        <v>58</v>
      </c>
      <c r="F111" s="72">
        <f>N109</f>
        <v>83180</v>
      </c>
      <c r="J111" s="5"/>
      <c r="L111" s="36" t="e">
        <f>L109+P109+#REF!+#REF!+#REF!</f>
        <v>#REF!</v>
      </c>
      <c r="N111" s="2"/>
      <c r="O111" s="2"/>
      <c r="P111" s="39"/>
      <c r="Q111" s="2"/>
      <c r="S111" s="42"/>
      <c r="U111" s="5" t="s">
        <v>121</v>
      </c>
    </row>
    <row r="112" spans="1:42" x14ac:dyDescent="0.35">
      <c r="A112" s="86"/>
      <c r="C112" s="15"/>
      <c r="J112" s="14"/>
      <c r="L112" s="36"/>
      <c r="O112" s="2"/>
      <c r="P112" s="33"/>
      <c r="Q112" s="2"/>
      <c r="S112" s="42"/>
    </row>
    <row r="113" spans="2:10" x14ac:dyDescent="0.35">
      <c r="B113" s="15"/>
    </row>
    <row r="115" spans="2:10" x14ac:dyDescent="0.35">
      <c r="H115" s="47"/>
      <c r="I115" s="48"/>
      <c r="J115" s="48"/>
    </row>
    <row r="116" spans="2:10" x14ac:dyDescent="0.35">
      <c r="H116" s="47"/>
      <c r="I116" s="48"/>
      <c r="J116" s="48"/>
    </row>
  </sheetData>
  <customSheetViews>
    <customSheetView guid="{EEFF5A2A-628E-4803-AAD1-B24B534F2503}" printArea="1" showAutoFilter="1" hiddenColumns="1">
      <selection activeCell="AG193" sqref="AG193"/>
      <pageMargins left="0.37" right="0.33" top="0.62" bottom="0.64" header="0.5" footer="0.5"/>
      <pageSetup scale="88" orientation="landscape" r:id="rId1"/>
      <headerFooter alignWithMargins="0"/>
      <autoFilter ref="AH16:AH183" xr:uid="{10424725-7077-49C3-A88C-F991294D22D2}"/>
    </customSheetView>
    <customSheetView guid="{57C5C8F1-8001-4F07-BD71-B2E547A208C7}" printArea="1" filter="1" showAutoFilter="1" hiddenColumns="1">
      <selection activeCell="AG193" sqref="AG193"/>
      <pageMargins left="0.37" right="0.33" top="0.62" bottom="0.64" header="0.5" footer="0.5"/>
      <pageSetup scale="88" orientation="landscape" r:id="rId2"/>
      <headerFooter alignWithMargins="0"/>
      <autoFilter ref="AH16:AH183" xr:uid="{8D31473A-DC0C-40B2-986A-CDF31BBF806B}">
        <filterColumn colId="0">
          <filters>
            <filter val="TRUE"/>
          </filters>
        </filterColumn>
      </autoFilter>
    </customSheetView>
  </customSheetViews>
  <mergeCells count="11">
    <mergeCell ref="U23:AB24"/>
    <mergeCell ref="U25:Y25"/>
    <mergeCell ref="W109:AB110"/>
    <mergeCell ref="J6:Q9"/>
    <mergeCell ref="J11:Q11"/>
    <mergeCell ref="Y103:AE106"/>
    <mergeCell ref="AP13:AR13"/>
    <mergeCell ref="Z13:AB13"/>
    <mergeCell ref="AD13:AF13"/>
    <mergeCell ref="AH13:AJ13"/>
    <mergeCell ref="AL13:AN13"/>
  </mergeCells>
  <phoneticPr fontId="0" type="noConversion"/>
  <dataValidations disablePrompts="1" count="2">
    <dataValidation type="list" allowBlank="1" showInputMessage="1" showErrorMessage="1" sqref="A24 A37:A69 A84 A31" xr:uid="{00000000-0002-0000-0000-000000000000}">
      <formula1>#REF!</formula1>
    </dataValidation>
    <dataValidation type="list" allowBlank="1" showInputMessage="1" showErrorMessage="1" sqref="A94:A98 A15:A18 A71:A78 A81:A83 A85:A88 A90:A92 A25:A30 A32:A36" xr:uid="{00000000-0002-0000-0000-000001000000}">
      <formula1>#REF!</formula1>
    </dataValidation>
  </dataValidations>
  <pageMargins left="0.37" right="0.33" top="0.62" bottom="0.64" header="0.5" footer="0.5"/>
  <pageSetup scale="78" orientation="landscape" r:id="rId3"/>
  <headerFooter alignWithMargins="0"/>
  <colBreaks count="1" manualBreakCount="1">
    <brk id="18" max="1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OCGBudget</vt:lpstr>
      <vt:lpstr>OCGBudget!Print_Area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</dc:creator>
  <cp:lastModifiedBy>Amy Susan Hoak</cp:lastModifiedBy>
  <cp:lastPrinted>2016-06-13T22:09:06Z</cp:lastPrinted>
  <dcterms:created xsi:type="dcterms:W3CDTF">2002-09-24T21:46:17Z</dcterms:created>
  <dcterms:modified xsi:type="dcterms:W3CDTF">2024-09-16T19:47:14Z</dcterms:modified>
</cp:coreProperties>
</file>