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P:\Projects and Initiatives\Benefits Shared Solution\Website\"/>
    </mc:Choice>
  </mc:AlternateContent>
  <xr:revisionPtr revIDLastSave="0" documentId="13_ncr:1_{770396BF-94DE-4C1A-ABE7-600CBF5F332E}" xr6:coauthVersionLast="47" xr6:coauthVersionMax="47" xr10:uidLastSave="{00000000-0000-0000-0000-000000000000}"/>
  <workbookProtection workbookAlgorithmName="SHA-512" workbookHashValue="HBMc2dHhLPAjKx9Cphe467IZwJUkBGRDJz8c9WlD/dOIlF/V+0+nAVMwdKvuTrXp6i+p56RNROJ05dneNKmq2Q==" workbookSaltValue="nvcygo+QuHxaaovtfrHHjg==" workbookSpinCount="100000" lockStructure="1"/>
  <bookViews>
    <workbookView xWindow="-120" yWindow="-120" windowWidth="29040" windowHeight="15840" tabRatio="726" activeTab="1" xr2:uid="{00000000-000D-0000-FFFF-FFFF00000000}"/>
  </bookViews>
  <sheets>
    <sheet name="Instructions" sheetId="5" r:id="rId1"/>
    <sheet name="Fringe rates and acct codes" sheetId="6" r:id="rId2"/>
    <sheet name="Hiring" sheetId="10" r:id="rId3"/>
    <sheet name="Convert Operating to Salary" sheetId="3" r:id="rId4"/>
    <sheet name="Worksheet" sheetId="2" r:id="rId5"/>
    <sheet name="Fringe by acct" sheetId="1" state="hidden" r:id="rId6"/>
    <sheet name="Rates lookup" sheetId="11" state="hidden" r:id="rId7"/>
  </sheets>
  <externalReferences>
    <externalReference r:id="rId8"/>
  </externalReferences>
  <definedNames>
    <definedName name="_xlnm._FilterDatabase" localSheetId="5" hidden="1">'Fringe by acct'!$A$1:$W$289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8" i="1" l="1"/>
  <c r="D289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65" i="1"/>
  <c r="D264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25" i="1"/>
  <c r="D226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195" i="1"/>
  <c r="D196" i="1"/>
  <c r="D197" i="1"/>
  <c r="D198" i="1"/>
  <c r="D199" i="1"/>
  <c r="D193" i="1"/>
  <c r="D194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43" i="1"/>
  <c r="D144" i="1"/>
  <c r="D145" i="1"/>
  <c r="D146" i="1"/>
  <c r="D147" i="1"/>
  <c r="D148" i="1"/>
  <c r="D149" i="1"/>
  <c r="D150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36" i="1"/>
  <c r="D37" i="1"/>
  <c r="D38" i="1"/>
  <c r="D39" i="1"/>
  <c r="D40" i="1"/>
  <c r="D41" i="1"/>
  <c r="D42" i="1"/>
  <c r="D43" i="1"/>
  <c r="D44" i="1"/>
  <c r="D45" i="1"/>
  <c r="D46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D4" i="1"/>
  <c r="D5" i="1"/>
  <c r="D6" i="1"/>
  <c r="D7" i="1"/>
  <c r="D8" i="1"/>
  <c r="D9" i="1"/>
  <c r="D10" i="1"/>
  <c r="D2" i="1"/>
  <c r="E2" i="1"/>
  <c r="F2" i="1"/>
  <c r="G2" i="1"/>
  <c r="F5" i="10" l="1"/>
  <c r="G5" i="10"/>
  <c r="H5" i="10"/>
  <c r="I5" i="10"/>
  <c r="F6" i="10"/>
  <c r="G6" i="10"/>
  <c r="H6" i="10"/>
  <c r="I6" i="10"/>
  <c r="F7" i="10"/>
  <c r="G7" i="10"/>
  <c r="H7" i="10"/>
  <c r="I7" i="10"/>
  <c r="F8" i="10"/>
  <c r="G8" i="10"/>
  <c r="H8" i="10"/>
  <c r="I8" i="10"/>
  <c r="F9" i="10"/>
  <c r="G9" i="10"/>
  <c r="H9" i="10"/>
  <c r="I9" i="10"/>
  <c r="F10" i="10"/>
  <c r="G10" i="10"/>
  <c r="H10" i="10"/>
  <c r="I10" i="10"/>
  <c r="F11" i="10"/>
  <c r="G11" i="10"/>
  <c r="H11" i="10"/>
  <c r="I11" i="10"/>
  <c r="F12" i="10"/>
  <c r="G12" i="10"/>
  <c r="H12" i="10"/>
  <c r="I12" i="10"/>
  <c r="F13" i="10"/>
  <c r="G13" i="10"/>
  <c r="H13" i="10"/>
  <c r="I13" i="10"/>
  <c r="F14" i="10"/>
  <c r="G14" i="10"/>
  <c r="H14" i="10"/>
  <c r="I14" i="10"/>
  <c r="F15" i="10"/>
  <c r="G15" i="10"/>
  <c r="H15" i="10"/>
  <c r="I15" i="10"/>
  <c r="F16" i="10"/>
  <c r="G16" i="10"/>
  <c r="H16" i="10"/>
  <c r="I16" i="10"/>
  <c r="F17" i="10"/>
  <c r="G17" i="10"/>
  <c r="H17" i="10"/>
  <c r="I17" i="10"/>
  <c r="F18" i="10"/>
  <c r="G18" i="10"/>
  <c r="H18" i="10"/>
  <c r="I18" i="10"/>
  <c r="F19" i="10"/>
  <c r="G19" i="10"/>
  <c r="H19" i="10"/>
  <c r="I19" i="10"/>
  <c r="F20" i="10"/>
  <c r="G20" i="10"/>
  <c r="H20" i="10"/>
  <c r="I20" i="10"/>
  <c r="F21" i="10"/>
  <c r="G21" i="10"/>
  <c r="H21" i="10"/>
  <c r="I21" i="10"/>
  <c r="F22" i="10"/>
  <c r="G22" i="10"/>
  <c r="H22" i="10"/>
  <c r="I22" i="10"/>
  <c r="F23" i="10"/>
  <c r="G23" i="10"/>
  <c r="H23" i="10"/>
  <c r="I23" i="10"/>
  <c r="F24" i="10"/>
  <c r="G24" i="10"/>
  <c r="H24" i="10"/>
  <c r="I24" i="10"/>
  <c r="I4" i="10"/>
  <c r="H4" i="10"/>
  <c r="G4" i="10"/>
  <c r="F4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48" i="10"/>
  <c r="C8" i="10" s="1"/>
  <c r="C5" i="10" l="1"/>
  <c r="C20" i="10"/>
  <c r="C12" i="10"/>
  <c r="C15" i="10"/>
  <c r="C22" i="10"/>
  <c r="C21" i="10"/>
  <c r="C19" i="10"/>
  <c r="C11" i="10"/>
  <c r="C6" i="10"/>
  <c r="C18" i="10"/>
  <c r="C10" i="10"/>
  <c r="C7" i="10"/>
  <c r="C4" i="10"/>
  <c r="D4" i="10" s="1"/>
  <c r="C17" i="10"/>
  <c r="C9" i="10"/>
  <c r="C23" i="10"/>
  <c r="C14" i="10"/>
  <c r="C13" i="10"/>
  <c r="C24" i="10"/>
  <c r="C16" i="10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5" i="2"/>
  <c r="C4" i="2"/>
  <c r="G3" i="1" l="1"/>
  <c r="F3" i="1" s="1"/>
  <c r="E3" i="1" s="1"/>
  <c r="G4" i="1"/>
  <c r="F4" i="1" s="1"/>
  <c r="E4" i="1" s="1"/>
  <c r="G5" i="1"/>
  <c r="F5" i="1" s="1"/>
  <c r="E5" i="1" s="1"/>
  <c r="G6" i="1"/>
  <c r="F6" i="1" s="1"/>
  <c r="E6" i="1" s="1"/>
  <c r="G7" i="1"/>
  <c r="F7" i="1" s="1"/>
  <c r="E7" i="1" s="1"/>
  <c r="G8" i="1"/>
  <c r="F8" i="1" s="1"/>
  <c r="E8" i="1" s="1"/>
  <c r="G9" i="1"/>
  <c r="F9" i="1" s="1"/>
  <c r="E9" i="1" s="1"/>
  <c r="G10" i="1"/>
  <c r="F10" i="1" s="1"/>
  <c r="E10" i="1" s="1"/>
  <c r="G11" i="1"/>
  <c r="F11" i="1" s="1"/>
  <c r="E11" i="1" s="1"/>
  <c r="G12" i="1"/>
  <c r="F12" i="1" s="1"/>
  <c r="E12" i="1" s="1"/>
  <c r="G13" i="1"/>
  <c r="F13" i="1" s="1"/>
  <c r="E13" i="1" s="1"/>
  <c r="G14" i="1"/>
  <c r="F14" i="1" s="1"/>
  <c r="E14" i="1" s="1"/>
  <c r="G15" i="1"/>
  <c r="F15" i="1" s="1"/>
  <c r="E15" i="1" s="1"/>
  <c r="G16" i="1"/>
  <c r="F16" i="1" s="1"/>
  <c r="E16" i="1" s="1"/>
  <c r="G17" i="1"/>
  <c r="F17" i="1" s="1"/>
  <c r="E17" i="1" s="1"/>
  <c r="G18" i="1"/>
  <c r="F18" i="1" s="1"/>
  <c r="E18" i="1" s="1"/>
  <c r="G19" i="1"/>
  <c r="F19" i="1" s="1"/>
  <c r="E19" i="1" s="1"/>
  <c r="G20" i="1"/>
  <c r="F20" i="1" s="1"/>
  <c r="E20" i="1" s="1"/>
  <c r="G21" i="1"/>
  <c r="F21" i="1" s="1"/>
  <c r="E21" i="1" s="1"/>
  <c r="G22" i="1"/>
  <c r="F22" i="1" s="1"/>
  <c r="E22" i="1" s="1"/>
  <c r="G23" i="1"/>
  <c r="F23" i="1" s="1"/>
  <c r="E23" i="1" s="1"/>
  <c r="G24" i="1"/>
  <c r="F24" i="1" s="1"/>
  <c r="E24" i="1" s="1"/>
  <c r="G25" i="1"/>
  <c r="F25" i="1" s="1"/>
  <c r="E25" i="1" s="1"/>
  <c r="G26" i="1"/>
  <c r="F26" i="1" s="1"/>
  <c r="E26" i="1" s="1"/>
  <c r="G27" i="1"/>
  <c r="F27" i="1" s="1"/>
  <c r="E27" i="1" s="1"/>
  <c r="G28" i="1"/>
  <c r="F28" i="1" s="1"/>
  <c r="E28" i="1" s="1"/>
  <c r="G29" i="1"/>
  <c r="F29" i="1" s="1"/>
  <c r="E29" i="1" s="1"/>
  <c r="G30" i="1"/>
  <c r="F30" i="1" s="1"/>
  <c r="E30" i="1" s="1"/>
  <c r="G31" i="1"/>
  <c r="F31" i="1" s="1"/>
  <c r="E31" i="1" s="1"/>
  <c r="G32" i="1"/>
  <c r="F32" i="1" s="1"/>
  <c r="E32" i="1" s="1"/>
  <c r="G33" i="1"/>
  <c r="F33" i="1" s="1"/>
  <c r="E33" i="1" s="1"/>
  <c r="G34" i="1"/>
  <c r="F34" i="1" s="1"/>
  <c r="E34" i="1" s="1"/>
  <c r="G35" i="1"/>
  <c r="F35" i="1" s="1"/>
  <c r="E35" i="1" s="1"/>
  <c r="G36" i="1"/>
  <c r="F36" i="1" s="1"/>
  <c r="E36" i="1" s="1"/>
  <c r="G37" i="1"/>
  <c r="F37" i="1" s="1"/>
  <c r="E37" i="1" s="1"/>
  <c r="G38" i="1"/>
  <c r="F38" i="1" s="1"/>
  <c r="E38" i="1" s="1"/>
  <c r="G39" i="1"/>
  <c r="F39" i="1" s="1"/>
  <c r="E39" i="1" s="1"/>
  <c r="G40" i="1"/>
  <c r="F40" i="1" s="1"/>
  <c r="E40" i="1" s="1"/>
  <c r="G41" i="1"/>
  <c r="F41" i="1" s="1"/>
  <c r="E41" i="1" s="1"/>
  <c r="G42" i="1"/>
  <c r="F42" i="1" s="1"/>
  <c r="E42" i="1" s="1"/>
  <c r="G43" i="1"/>
  <c r="F43" i="1" s="1"/>
  <c r="E43" i="1" s="1"/>
  <c r="G44" i="1"/>
  <c r="F44" i="1" s="1"/>
  <c r="E44" i="1" s="1"/>
  <c r="G45" i="1"/>
  <c r="F45" i="1" s="1"/>
  <c r="E45" i="1" s="1"/>
  <c r="G46" i="1"/>
  <c r="F46" i="1" s="1"/>
  <c r="E46" i="1" s="1"/>
  <c r="G47" i="1"/>
  <c r="F47" i="1" s="1"/>
  <c r="E47" i="1" s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F52" i="1" s="1"/>
  <c r="E52" i="1" s="1"/>
  <c r="G53" i="1"/>
  <c r="F53" i="1" s="1"/>
  <c r="E53" i="1" s="1"/>
  <c r="G54" i="1"/>
  <c r="F54" i="1" s="1"/>
  <c r="E54" i="1" s="1"/>
  <c r="G55" i="1"/>
  <c r="F55" i="1" s="1"/>
  <c r="E55" i="1" s="1"/>
  <c r="G56" i="1"/>
  <c r="F56" i="1" s="1"/>
  <c r="E56" i="1" s="1"/>
  <c r="G57" i="1"/>
  <c r="F57" i="1" s="1"/>
  <c r="E57" i="1" s="1"/>
  <c r="G58" i="1"/>
  <c r="F58" i="1" s="1"/>
  <c r="E58" i="1" s="1"/>
  <c r="G59" i="1"/>
  <c r="F59" i="1" s="1"/>
  <c r="E59" i="1" s="1"/>
  <c r="G60" i="1"/>
  <c r="F60" i="1" s="1"/>
  <c r="E60" i="1" s="1"/>
  <c r="G61" i="1"/>
  <c r="F61" i="1" s="1"/>
  <c r="E61" i="1" s="1"/>
  <c r="G62" i="1"/>
  <c r="F62" i="1" s="1"/>
  <c r="E62" i="1" s="1"/>
  <c r="G63" i="1"/>
  <c r="F63" i="1" s="1"/>
  <c r="E63" i="1" s="1"/>
  <c r="G64" i="1"/>
  <c r="F64" i="1" s="1"/>
  <c r="E64" i="1" s="1"/>
  <c r="G65" i="1"/>
  <c r="F65" i="1" s="1"/>
  <c r="E65" i="1" s="1"/>
  <c r="G66" i="1"/>
  <c r="F66" i="1" s="1"/>
  <c r="E66" i="1" s="1"/>
  <c r="G67" i="1"/>
  <c r="F67" i="1" s="1"/>
  <c r="E67" i="1" s="1"/>
  <c r="G68" i="1"/>
  <c r="F68" i="1" s="1"/>
  <c r="E68" i="1" s="1"/>
  <c r="G69" i="1"/>
  <c r="F69" i="1" s="1"/>
  <c r="E69" i="1" s="1"/>
  <c r="G70" i="1"/>
  <c r="F70" i="1" s="1"/>
  <c r="E70" i="1" s="1"/>
  <c r="G71" i="1"/>
  <c r="F71" i="1" s="1"/>
  <c r="E71" i="1" s="1"/>
  <c r="G72" i="1"/>
  <c r="F72" i="1" s="1"/>
  <c r="E72" i="1" s="1"/>
  <c r="G73" i="1"/>
  <c r="F73" i="1" s="1"/>
  <c r="E73" i="1" s="1"/>
  <c r="G74" i="1"/>
  <c r="F74" i="1" s="1"/>
  <c r="E74" i="1" s="1"/>
  <c r="G75" i="1"/>
  <c r="F75" i="1" s="1"/>
  <c r="E75" i="1" s="1"/>
  <c r="G76" i="1"/>
  <c r="F76" i="1" s="1"/>
  <c r="E76" i="1" s="1"/>
  <c r="G77" i="1"/>
  <c r="F77" i="1" s="1"/>
  <c r="E77" i="1" s="1"/>
  <c r="G78" i="1"/>
  <c r="F78" i="1" s="1"/>
  <c r="E78" i="1" s="1"/>
  <c r="G79" i="1"/>
  <c r="F79" i="1" s="1"/>
  <c r="E79" i="1" s="1"/>
  <c r="G80" i="1"/>
  <c r="F80" i="1" s="1"/>
  <c r="E80" i="1" s="1"/>
  <c r="G81" i="1"/>
  <c r="F81" i="1" s="1"/>
  <c r="E81" i="1" s="1"/>
  <c r="G82" i="1"/>
  <c r="F82" i="1" s="1"/>
  <c r="E82" i="1" s="1"/>
  <c r="G83" i="1"/>
  <c r="F83" i="1" s="1"/>
  <c r="E83" i="1" s="1"/>
  <c r="G84" i="1"/>
  <c r="F84" i="1" s="1"/>
  <c r="E84" i="1" s="1"/>
  <c r="G85" i="1"/>
  <c r="F85" i="1" s="1"/>
  <c r="E85" i="1" s="1"/>
  <c r="G86" i="1"/>
  <c r="F86" i="1" s="1"/>
  <c r="E86" i="1" s="1"/>
  <c r="G87" i="1"/>
  <c r="F87" i="1" s="1"/>
  <c r="E87" i="1" s="1"/>
  <c r="G88" i="1"/>
  <c r="F88" i="1" s="1"/>
  <c r="E88" i="1" s="1"/>
  <c r="G89" i="1"/>
  <c r="F89" i="1" s="1"/>
  <c r="E89" i="1" s="1"/>
  <c r="G90" i="1"/>
  <c r="F90" i="1" s="1"/>
  <c r="E90" i="1" s="1"/>
  <c r="G91" i="1"/>
  <c r="F91" i="1" s="1"/>
  <c r="E91" i="1" s="1"/>
  <c r="G92" i="1"/>
  <c r="F92" i="1" s="1"/>
  <c r="E92" i="1" s="1"/>
  <c r="G93" i="1"/>
  <c r="F93" i="1" s="1"/>
  <c r="E93" i="1" s="1"/>
  <c r="G94" i="1"/>
  <c r="F94" i="1" s="1"/>
  <c r="E94" i="1" s="1"/>
  <c r="G95" i="1"/>
  <c r="F95" i="1" s="1"/>
  <c r="E95" i="1" s="1"/>
  <c r="G96" i="1"/>
  <c r="F96" i="1" s="1"/>
  <c r="E96" i="1" s="1"/>
  <c r="G97" i="1"/>
  <c r="F97" i="1" s="1"/>
  <c r="E97" i="1" s="1"/>
  <c r="G98" i="1"/>
  <c r="F98" i="1" s="1"/>
  <c r="E98" i="1" s="1"/>
  <c r="G99" i="1"/>
  <c r="F99" i="1" s="1"/>
  <c r="E99" i="1" s="1"/>
  <c r="G100" i="1"/>
  <c r="F100" i="1" s="1"/>
  <c r="E100" i="1" s="1"/>
  <c r="G101" i="1"/>
  <c r="F101" i="1" s="1"/>
  <c r="E101" i="1" s="1"/>
  <c r="G102" i="1"/>
  <c r="F102" i="1" s="1"/>
  <c r="E102" i="1" s="1"/>
  <c r="G103" i="1"/>
  <c r="F103" i="1" s="1"/>
  <c r="E103" i="1" s="1"/>
  <c r="G104" i="1"/>
  <c r="F104" i="1" s="1"/>
  <c r="E104" i="1" s="1"/>
  <c r="G105" i="1"/>
  <c r="F105" i="1" s="1"/>
  <c r="E105" i="1" s="1"/>
  <c r="G106" i="1"/>
  <c r="F106" i="1" s="1"/>
  <c r="E106" i="1" s="1"/>
  <c r="G107" i="1"/>
  <c r="F107" i="1" s="1"/>
  <c r="E107" i="1" s="1"/>
  <c r="G108" i="1"/>
  <c r="F108" i="1" s="1"/>
  <c r="E108" i="1" s="1"/>
  <c r="G109" i="1"/>
  <c r="F109" i="1" s="1"/>
  <c r="E109" i="1" s="1"/>
  <c r="G110" i="1"/>
  <c r="F110" i="1" s="1"/>
  <c r="E110" i="1" s="1"/>
  <c r="G111" i="1"/>
  <c r="F111" i="1" s="1"/>
  <c r="E111" i="1" s="1"/>
  <c r="G112" i="1"/>
  <c r="F112" i="1" s="1"/>
  <c r="E112" i="1" s="1"/>
  <c r="G113" i="1"/>
  <c r="F113" i="1" s="1"/>
  <c r="E113" i="1" s="1"/>
  <c r="G114" i="1"/>
  <c r="F114" i="1" s="1"/>
  <c r="E114" i="1" s="1"/>
  <c r="G115" i="1"/>
  <c r="F115" i="1" s="1"/>
  <c r="E115" i="1" s="1"/>
  <c r="G116" i="1"/>
  <c r="F116" i="1" s="1"/>
  <c r="E116" i="1" s="1"/>
  <c r="G117" i="1"/>
  <c r="F117" i="1" s="1"/>
  <c r="E117" i="1" s="1"/>
  <c r="G118" i="1"/>
  <c r="F118" i="1" s="1"/>
  <c r="E118" i="1" s="1"/>
  <c r="G119" i="1"/>
  <c r="F119" i="1" s="1"/>
  <c r="E119" i="1" s="1"/>
  <c r="G120" i="1"/>
  <c r="F120" i="1" s="1"/>
  <c r="E120" i="1" s="1"/>
  <c r="G121" i="1"/>
  <c r="F121" i="1" s="1"/>
  <c r="E121" i="1" s="1"/>
  <c r="G122" i="1"/>
  <c r="F122" i="1" s="1"/>
  <c r="E122" i="1" s="1"/>
  <c r="G123" i="1"/>
  <c r="F123" i="1" s="1"/>
  <c r="E123" i="1" s="1"/>
  <c r="G124" i="1"/>
  <c r="F124" i="1" s="1"/>
  <c r="E124" i="1" s="1"/>
  <c r="G125" i="1"/>
  <c r="F125" i="1" s="1"/>
  <c r="E125" i="1" s="1"/>
  <c r="G126" i="1"/>
  <c r="F126" i="1" s="1"/>
  <c r="E126" i="1" s="1"/>
  <c r="G127" i="1"/>
  <c r="F127" i="1" s="1"/>
  <c r="E127" i="1" s="1"/>
  <c r="G128" i="1"/>
  <c r="F128" i="1" s="1"/>
  <c r="E128" i="1" s="1"/>
  <c r="G129" i="1"/>
  <c r="F129" i="1" s="1"/>
  <c r="E129" i="1" s="1"/>
  <c r="G130" i="1"/>
  <c r="F130" i="1" s="1"/>
  <c r="E130" i="1" s="1"/>
  <c r="G131" i="1"/>
  <c r="F131" i="1" s="1"/>
  <c r="E131" i="1" s="1"/>
  <c r="G132" i="1"/>
  <c r="F132" i="1" s="1"/>
  <c r="E132" i="1" s="1"/>
  <c r="G133" i="1"/>
  <c r="F133" i="1" s="1"/>
  <c r="E133" i="1" s="1"/>
  <c r="G134" i="1"/>
  <c r="F134" i="1" s="1"/>
  <c r="E134" i="1" s="1"/>
  <c r="G135" i="1"/>
  <c r="F135" i="1" s="1"/>
  <c r="E135" i="1" s="1"/>
  <c r="G136" i="1"/>
  <c r="F136" i="1" s="1"/>
  <c r="E136" i="1" s="1"/>
  <c r="G137" i="1"/>
  <c r="F137" i="1" s="1"/>
  <c r="E137" i="1" s="1"/>
  <c r="G138" i="1"/>
  <c r="F138" i="1" s="1"/>
  <c r="E138" i="1" s="1"/>
  <c r="G139" i="1"/>
  <c r="F139" i="1" s="1"/>
  <c r="E139" i="1" s="1"/>
  <c r="G140" i="1"/>
  <c r="F140" i="1" s="1"/>
  <c r="E140" i="1" s="1"/>
  <c r="G141" i="1"/>
  <c r="F141" i="1" s="1"/>
  <c r="E141" i="1" s="1"/>
  <c r="G142" i="1"/>
  <c r="F142" i="1" s="1"/>
  <c r="E142" i="1" s="1"/>
  <c r="G143" i="1"/>
  <c r="F143" i="1" s="1"/>
  <c r="E143" i="1" s="1"/>
  <c r="G144" i="1"/>
  <c r="F144" i="1" s="1"/>
  <c r="E144" i="1" s="1"/>
  <c r="G145" i="1"/>
  <c r="F145" i="1" s="1"/>
  <c r="E145" i="1" s="1"/>
  <c r="G146" i="1"/>
  <c r="F146" i="1" s="1"/>
  <c r="E146" i="1" s="1"/>
  <c r="G147" i="1"/>
  <c r="F147" i="1" s="1"/>
  <c r="E147" i="1" s="1"/>
  <c r="G148" i="1"/>
  <c r="F148" i="1" s="1"/>
  <c r="E148" i="1" s="1"/>
  <c r="G149" i="1"/>
  <c r="F149" i="1" s="1"/>
  <c r="E149" i="1" s="1"/>
  <c r="G150" i="1"/>
  <c r="F150" i="1" s="1"/>
  <c r="E150" i="1" s="1"/>
  <c r="G151" i="1"/>
  <c r="F151" i="1" s="1"/>
  <c r="E151" i="1" s="1"/>
  <c r="G152" i="1"/>
  <c r="F152" i="1" s="1"/>
  <c r="E152" i="1" s="1"/>
  <c r="G153" i="1"/>
  <c r="F153" i="1" s="1"/>
  <c r="E153" i="1" s="1"/>
  <c r="G154" i="1"/>
  <c r="F154" i="1" s="1"/>
  <c r="E154" i="1" s="1"/>
  <c r="G155" i="1"/>
  <c r="F155" i="1" s="1"/>
  <c r="E155" i="1" s="1"/>
  <c r="G156" i="1"/>
  <c r="F156" i="1" s="1"/>
  <c r="E156" i="1" s="1"/>
  <c r="G157" i="1"/>
  <c r="F157" i="1" s="1"/>
  <c r="E157" i="1" s="1"/>
  <c r="G158" i="1"/>
  <c r="F158" i="1" s="1"/>
  <c r="E158" i="1" s="1"/>
  <c r="G159" i="1"/>
  <c r="F159" i="1" s="1"/>
  <c r="E159" i="1" s="1"/>
  <c r="G160" i="1"/>
  <c r="F160" i="1" s="1"/>
  <c r="E160" i="1" s="1"/>
  <c r="G161" i="1"/>
  <c r="F161" i="1" s="1"/>
  <c r="E161" i="1" s="1"/>
  <c r="G162" i="1"/>
  <c r="F162" i="1" s="1"/>
  <c r="E162" i="1" s="1"/>
  <c r="G163" i="1"/>
  <c r="F163" i="1" s="1"/>
  <c r="E163" i="1" s="1"/>
  <c r="G164" i="1"/>
  <c r="F164" i="1" s="1"/>
  <c r="E164" i="1" s="1"/>
  <c r="G165" i="1"/>
  <c r="F165" i="1" s="1"/>
  <c r="E165" i="1" s="1"/>
  <c r="G166" i="1"/>
  <c r="F166" i="1" s="1"/>
  <c r="E166" i="1" s="1"/>
  <c r="G167" i="1"/>
  <c r="F167" i="1" s="1"/>
  <c r="E167" i="1" s="1"/>
  <c r="G168" i="1"/>
  <c r="F168" i="1" s="1"/>
  <c r="E168" i="1" s="1"/>
  <c r="G169" i="1"/>
  <c r="F169" i="1" s="1"/>
  <c r="E169" i="1" s="1"/>
  <c r="G170" i="1"/>
  <c r="F170" i="1" s="1"/>
  <c r="E170" i="1" s="1"/>
  <c r="G171" i="1"/>
  <c r="F171" i="1" s="1"/>
  <c r="E171" i="1" s="1"/>
  <c r="G172" i="1"/>
  <c r="F172" i="1" s="1"/>
  <c r="E172" i="1" s="1"/>
  <c r="G173" i="1"/>
  <c r="F173" i="1" s="1"/>
  <c r="E173" i="1" s="1"/>
  <c r="G174" i="1"/>
  <c r="F174" i="1" s="1"/>
  <c r="E174" i="1" s="1"/>
  <c r="G175" i="1"/>
  <c r="F175" i="1" s="1"/>
  <c r="E175" i="1" s="1"/>
  <c r="G176" i="1"/>
  <c r="F176" i="1" s="1"/>
  <c r="E176" i="1" s="1"/>
  <c r="G177" i="1"/>
  <c r="F177" i="1" s="1"/>
  <c r="E177" i="1" s="1"/>
  <c r="G178" i="1"/>
  <c r="F178" i="1" s="1"/>
  <c r="E178" i="1" s="1"/>
  <c r="G179" i="1"/>
  <c r="F179" i="1" s="1"/>
  <c r="E179" i="1" s="1"/>
  <c r="G180" i="1"/>
  <c r="F180" i="1" s="1"/>
  <c r="E180" i="1" s="1"/>
  <c r="G181" i="1"/>
  <c r="F181" i="1" s="1"/>
  <c r="E181" i="1" s="1"/>
  <c r="G182" i="1"/>
  <c r="F182" i="1" s="1"/>
  <c r="E182" i="1" s="1"/>
  <c r="G183" i="1"/>
  <c r="F183" i="1" s="1"/>
  <c r="E183" i="1" s="1"/>
  <c r="G184" i="1"/>
  <c r="F184" i="1" s="1"/>
  <c r="E184" i="1" s="1"/>
  <c r="G185" i="1"/>
  <c r="F185" i="1" s="1"/>
  <c r="E185" i="1" s="1"/>
  <c r="G186" i="1"/>
  <c r="F186" i="1" s="1"/>
  <c r="E186" i="1" s="1"/>
  <c r="G187" i="1"/>
  <c r="F187" i="1" s="1"/>
  <c r="E187" i="1" s="1"/>
  <c r="G188" i="1"/>
  <c r="F188" i="1" s="1"/>
  <c r="E188" i="1" s="1"/>
  <c r="G189" i="1"/>
  <c r="F189" i="1" s="1"/>
  <c r="E189" i="1" s="1"/>
  <c r="G190" i="1"/>
  <c r="F190" i="1" s="1"/>
  <c r="E190" i="1" s="1"/>
  <c r="G191" i="1"/>
  <c r="F191" i="1" s="1"/>
  <c r="E191" i="1" s="1"/>
  <c r="G192" i="1"/>
  <c r="F192" i="1" s="1"/>
  <c r="E192" i="1" s="1"/>
  <c r="G193" i="1"/>
  <c r="F193" i="1" s="1"/>
  <c r="E193" i="1" s="1"/>
  <c r="G194" i="1"/>
  <c r="F194" i="1" s="1"/>
  <c r="E194" i="1" s="1"/>
  <c r="G195" i="1"/>
  <c r="F195" i="1" s="1"/>
  <c r="E195" i="1" s="1"/>
  <c r="G196" i="1"/>
  <c r="F196" i="1" s="1"/>
  <c r="E196" i="1" s="1"/>
  <c r="G197" i="1"/>
  <c r="F197" i="1" s="1"/>
  <c r="E197" i="1" s="1"/>
  <c r="G198" i="1"/>
  <c r="F198" i="1" s="1"/>
  <c r="E198" i="1" s="1"/>
  <c r="G199" i="1"/>
  <c r="F199" i="1" s="1"/>
  <c r="E199" i="1" s="1"/>
  <c r="G200" i="1"/>
  <c r="F200" i="1" s="1"/>
  <c r="E200" i="1" s="1"/>
  <c r="G201" i="1"/>
  <c r="F201" i="1" s="1"/>
  <c r="E201" i="1" s="1"/>
  <c r="G202" i="1"/>
  <c r="F202" i="1" s="1"/>
  <c r="E202" i="1" s="1"/>
  <c r="G203" i="1"/>
  <c r="F203" i="1" s="1"/>
  <c r="E203" i="1" s="1"/>
  <c r="G204" i="1"/>
  <c r="F204" i="1" s="1"/>
  <c r="E204" i="1" s="1"/>
  <c r="G205" i="1"/>
  <c r="F205" i="1" s="1"/>
  <c r="E205" i="1" s="1"/>
  <c r="G206" i="1"/>
  <c r="F206" i="1" s="1"/>
  <c r="E206" i="1" s="1"/>
  <c r="G207" i="1"/>
  <c r="F207" i="1" s="1"/>
  <c r="E207" i="1" s="1"/>
  <c r="G208" i="1"/>
  <c r="F208" i="1" s="1"/>
  <c r="E208" i="1" s="1"/>
  <c r="G209" i="1"/>
  <c r="F209" i="1" s="1"/>
  <c r="E209" i="1" s="1"/>
  <c r="G210" i="1"/>
  <c r="F210" i="1" s="1"/>
  <c r="E210" i="1" s="1"/>
  <c r="G211" i="1"/>
  <c r="F211" i="1" s="1"/>
  <c r="E211" i="1" s="1"/>
  <c r="G212" i="1"/>
  <c r="F212" i="1" s="1"/>
  <c r="E212" i="1" s="1"/>
  <c r="G213" i="1"/>
  <c r="F213" i="1" s="1"/>
  <c r="E213" i="1" s="1"/>
  <c r="G214" i="1"/>
  <c r="F214" i="1" s="1"/>
  <c r="E214" i="1" s="1"/>
  <c r="G215" i="1"/>
  <c r="F215" i="1" s="1"/>
  <c r="E215" i="1" s="1"/>
  <c r="G216" i="1"/>
  <c r="F216" i="1" s="1"/>
  <c r="E216" i="1" s="1"/>
  <c r="G217" i="1"/>
  <c r="F217" i="1" s="1"/>
  <c r="E217" i="1" s="1"/>
  <c r="G218" i="1"/>
  <c r="F218" i="1" s="1"/>
  <c r="E218" i="1" s="1"/>
  <c r="G219" i="1"/>
  <c r="F219" i="1" s="1"/>
  <c r="E219" i="1" s="1"/>
  <c r="G220" i="1"/>
  <c r="F220" i="1" s="1"/>
  <c r="E220" i="1" s="1"/>
  <c r="G221" i="1"/>
  <c r="F221" i="1" s="1"/>
  <c r="E221" i="1" s="1"/>
  <c r="G222" i="1"/>
  <c r="F222" i="1" s="1"/>
  <c r="E222" i="1" s="1"/>
  <c r="G223" i="1"/>
  <c r="F223" i="1" s="1"/>
  <c r="E223" i="1" s="1"/>
  <c r="G224" i="1"/>
  <c r="F224" i="1" s="1"/>
  <c r="E224" i="1" s="1"/>
  <c r="G225" i="1"/>
  <c r="F225" i="1" s="1"/>
  <c r="E225" i="1" s="1"/>
  <c r="G226" i="1"/>
  <c r="F226" i="1" s="1"/>
  <c r="E226" i="1" s="1"/>
  <c r="G227" i="1"/>
  <c r="F227" i="1" s="1"/>
  <c r="E227" i="1" s="1"/>
  <c r="G228" i="1"/>
  <c r="F228" i="1" s="1"/>
  <c r="E228" i="1" s="1"/>
  <c r="G229" i="1"/>
  <c r="F229" i="1" s="1"/>
  <c r="E229" i="1" s="1"/>
  <c r="G230" i="1"/>
  <c r="F230" i="1" s="1"/>
  <c r="E230" i="1" s="1"/>
  <c r="G231" i="1"/>
  <c r="F231" i="1" s="1"/>
  <c r="E231" i="1" s="1"/>
  <c r="G232" i="1"/>
  <c r="F232" i="1" s="1"/>
  <c r="E232" i="1" s="1"/>
  <c r="G233" i="1"/>
  <c r="F233" i="1" s="1"/>
  <c r="E233" i="1" s="1"/>
  <c r="G234" i="1"/>
  <c r="F234" i="1" s="1"/>
  <c r="E234" i="1" s="1"/>
  <c r="G235" i="1"/>
  <c r="F235" i="1" s="1"/>
  <c r="E235" i="1" s="1"/>
  <c r="G236" i="1"/>
  <c r="F236" i="1" s="1"/>
  <c r="E236" i="1" s="1"/>
  <c r="G237" i="1"/>
  <c r="F237" i="1" s="1"/>
  <c r="E237" i="1" s="1"/>
  <c r="G238" i="1"/>
  <c r="F238" i="1" s="1"/>
  <c r="E238" i="1" s="1"/>
  <c r="G239" i="1"/>
  <c r="F239" i="1" s="1"/>
  <c r="E239" i="1" s="1"/>
  <c r="G240" i="1"/>
  <c r="F240" i="1" s="1"/>
  <c r="E240" i="1" s="1"/>
  <c r="G241" i="1"/>
  <c r="F241" i="1" s="1"/>
  <c r="E241" i="1" s="1"/>
  <c r="G242" i="1"/>
  <c r="F242" i="1" s="1"/>
  <c r="E242" i="1" s="1"/>
  <c r="G243" i="1"/>
  <c r="F243" i="1" s="1"/>
  <c r="E243" i="1" s="1"/>
  <c r="G244" i="1"/>
  <c r="F244" i="1" s="1"/>
  <c r="E244" i="1" s="1"/>
  <c r="G245" i="1"/>
  <c r="F245" i="1" s="1"/>
  <c r="E245" i="1" s="1"/>
  <c r="G246" i="1"/>
  <c r="F246" i="1" s="1"/>
  <c r="E246" i="1" s="1"/>
  <c r="G247" i="1"/>
  <c r="F247" i="1" s="1"/>
  <c r="E247" i="1" s="1"/>
  <c r="G248" i="1"/>
  <c r="F248" i="1" s="1"/>
  <c r="E248" i="1" s="1"/>
  <c r="G249" i="1"/>
  <c r="F249" i="1" s="1"/>
  <c r="E249" i="1" s="1"/>
  <c r="G250" i="1"/>
  <c r="F250" i="1" s="1"/>
  <c r="E250" i="1" s="1"/>
  <c r="G251" i="1"/>
  <c r="F251" i="1" s="1"/>
  <c r="E251" i="1" s="1"/>
  <c r="G252" i="1"/>
  <c r="F252" i="1" s="1"/>
  <c r="E252" i="1" s="1"/>
  <c r="G253" i="1"/>
  <c r="F253" i="1" s="1"/>
  <c r="E253" i="1" s="1"/>
  <c r="G254" i="1"/>
  <c r="F254" i="1" s="1"/>
  <c r="E254" i="1" s="1"/>
  <c r="G255" i="1"/>
  <c r="F255" i="1" s="1"/>
  <c r="E255" i="1" s="1"/>
  <c r="G256" i="1"/>
  <c r="F256" i="1" s="1"/>
  <c r="E256" i="1" s="1"/>
  <c r="G257" i="1"/>
  <c r="F257" i="1" s="1"/>
  <c r="E257" i="1" s="1"/>
  <c r="G258" i="1"/>
  <c r="F258" i="1" s="1"/>
  <c r="E258" i="1" s="1"/>
  <c r="G259" i="1"/>
  <c r="F259" i="1" s="1"/>
  <c r="E259" i="1" s="1"/>
  <c r="G260" i="1"/>
  <c r="F260" i="1" s="1"/>
  <c r="E260" i="1" s="1"/>
  <c r="G261" i="1"/>
  <c r="F261" i="1" s="1"/>
  <c r="E261" i="1" s="1"/>
  <c r="G262" i="1"/>
  <c r="F262" i="1" s="1"/>
  <c r="E262" i="1" s="1"/>
  <c r="G263" i="1"/>
  <c r="F263" i="1" s="1"/>
  <c r="E263" i="1" s="1"/>
  <c r="G264" i="1"/>
  <c r="F264" i="1" s="1"/>
  <c r="E264" i="1" s="1"/>
  <c r="G265" i="1"/>
  <c r="F265" i="1" s="1"/>
  <c r="E265" i="1" s="1"/>
  <c r="G266" i="1"/>
  <c r="F266" i="1" s="1"/>
  <c r="E266" i="1" s="1"/>
  <c r="G267" i="1"/>
  <c r="F267" i="1" s="1"/>
  <c r="E267" i="1" s="1"/>
  <c r="G268" i="1"/>
  <c r="F268" i="1" s="1"/>
  <c r="E268" i="1" s="1"/>
  <c r="G269" i="1"/>
  <c r="F269" i="1" s="1"/>
  <c r="E269" i="1" s="1"/>
  <c r="G270" i="1"/>
  <c r="F270" i="1" s="1"/>
  <c r="E270" i="1" s="1"/>
  <c r="G271" i="1"/>
  <c r="F271" i="1" s="1"/>
  <c r="E271" i="1" s="1"/>
  <c r="G272" i="1"/>
  <c r="F272" i="1" s="1"/>
  <c r="E272" i="1" s="1"/>
  <c r="G273" i="1"/>
  <c r="F273" i="1" s="1"/>
  <c r="E273" i="1" s="1"/>
  <c r="G274" i="1"/>
  <c r="F274" i="1" s="1"/>
  <c r="E274" i="1" s="1"/>
  <c r="G275" i="1"/>
  <c r="F275" i="1" s="1"/>
  <c r="E275" i="1" s="1"/>
  <c r="G276" i="1"/>
  <c r="F276" i="1" s="1"/>
  <c r="E276" i="1" s="1"/>
  <c r="G277" i="1"/>
  <c r="F277" i="1" s="1"/>
  <c r="E277" i="1" s="1"/>
  <c r="G278" i="1"/>
  <c r="F278" i="1" s="1"/>
  <c r="E278" i="1" s="1"/>
  <c r="G279" i="1"/>
  <c r="F279" i="1" s="1"/>
  <c r="E279" i="1" s="1"/>
  <c r="G280" i="1"/>
  <c r="F280" i="1" s="1"/>
  <c r="E280" i="1" s="1"/>
  <c r="G281" i="1"/>
  <c r="F281" i="1" s="1"/>
  <c r="E281" i="1" s="1"/>
  <c r="G282" i="1"/>
  <c r="F282" i="1" s="1"/>
  <c r="E282" i="1" s="1"/>
  <c r="G283" i="1"/>
  <c r="F283" i="1" s="1"/>
  <c r="E283" i="1" s="1"/>
  <c r="G284" i="1"/>
  <c r="F284" i="1" s="1"/>
  <c r="E284" i="1" s="1"/>
  <c r="G285" i="1"/>
  <c r="F285" i="1" s="1"/>
  <c r="E285" i="1" s="1"/>
  <c r="G286" i="1"/>
  <c r="F286" i="1" s="1"/>
  <c r="E286" i="1" s="1"/>
  <c r="G287" i="1"/>
  <c r="F287" i="1" s="1"/>
  <c r="E287" i="1" s="1"/>
  <c r="G288" i="1"/>
  <c r="F288" i="1" s="1"/>
  <c r="E288" i="1" s="1"/>
  <c r="G289" i="1"/>
  <c r="F289" i="1" s="1"/>
  <c r="E289" i="1" s="1"/>
  <c r="D5" i="10" l="1"/>
  <c r="E5" i="10" s="1"/>
  <c r="D6" i="10"/>
  <c r="E6" i="10" s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B25" i="10"/>
  <c r="D5" i="3"/>
  <c r="E5" i="3" s="1"/>
  <c r="F5" i="3" s="1"/>
  <c r="D6" i="3"/>
  <c r="D7" i="3"/>
  <c r="E7" i="3" s="1"/>
  <c r="D8" i="3"/>
  <c r="D9" i="3"/>
  <c r="E9" i="3" s="1"/>
  <c r="F9" i="3" s="1"/>
  <c r="D10" i="3"/>
  <c r="E10" i="3" s="1"/>
  <c r="D11" i="3"/>
  <c r="E11" i="3" s="1"/>
  <c r="D12" i="3"/>
  <c r="E12" i="3" s="1"/>
  <c r="F12" i="3" s="1"/>
  <c r="D13" i="3"/>
  <c r="D14" i="3"/>
  <c r="D15" i="3"/>
  <c r="E15" i="3" s="1"/>
  <c r="F15" i="3" s="1"/>
  <c r="D16" i="3"/>
  <c r="E16" i="3" s="1"/>
  <c r="D4" i="3"/>
  <c r="E4" i="3" s="1"/>
  <c r="F4" i="3" s="1"/>
  <c r="B17" i="3"/>
  <c r="R5" i="1"/>
  <c r="R9" i="1" s="1"/>
  <c r="R6" i="1"/>
  <c r="R11" i="1"/>
  <c r="R12" i="1"/>
  <c r="R13" i="1"/>
  <c r="R14" i="1" s="1"/>
  <c r="R16" i="1"/>
  <c r="R20" i="1" s="1"/>
  <c r="R17" i="1"/>
  <c r="R18" i="1"/>
  <c r="R19" i="1"/>
  <c r="R22" i="1"/>
  <c r="R25" i="1" s="1"/>
  <c r="R23" i="1"/>
  <c r="R26" i="1" s="1"/>
  <c r="R24" i="1"/>
  <c r="R28" i="1"/>
  <c r="R32" i="1" s="1"/>
  <c r="R30" i="1"/>
  <c r="R33" i="1" s="1"/>
  <c r="R31" i="1"/>
  <c r="R35" i="1"/>
  <c r="R4" i="1"/>
  <c r="R8" i="1" s="1"/>
  <c r="U15" i="1"/>
  <c r="T14" i="1"/>
  <c r="U14" i="1" s="1"/>
  <c r="T13" i="1"/>
  <c r="U13" i="1" s="1"/>
  <c r="T10" i="1"/>
  <c r="U10" i="1" s="1"/>
  <c r="T9" i="1"/>
  <c r="U9" i="1" s="1"/>
  <c r="V9" i="1" s="1"/>
  <c r="T8" i="1"/>
  <c r="U8" i="1" s="1"/>
  <c r="T7" i="1"/>
  <c r="U7" i="1" s="1"/>
  <c r="T6" i="1"/>
  <c r="U6" i="1" s="1"/>
  <c r="T5" i="1"/>
  <c r="U5" i="1" s="1"/>
  <c r="V5" i="1" s="1"/>
  <c r="B32" i="2"/>
  <c r="G20" i="2"/>
  <c r="G21" i="2"/>
  <c r="G22" i="2"/>
  <c r="G23" i="2"/>
  <c r="G24" i="2"/>
  <c r="G25" i="2"/>
  <c r="G26" i="2"/>
  <c r="F20" i="2"/>
  <c r="F21" i="2"/>
  <c r="F22" i="2"/>
  <c r="F23" i="2"/>
  <c r="F24" i="2"/>
  <c r="F25" i="2"/>
  <c r="F26" i="2"/>
  <c r="G18" i="2"/>
  <c r="G19" i="2"/>
  <c r="G27" i="2"/>
  <c r="G28" i="2"/>
  <c r="G29" i="2"/>
  <c r="G30" i="2"/>
  <c r="G31" i="2"/>
  <c r="G17" i="2"/>
  <c r="F18" i="2"/>
  <c r="F19" i="2"/>
  <c r="F27" i="2"/>
  <c r="F28" i="2"/>
  <c r="F29" i="2"/>
  <c r="F30" i="2"/>
  <c r="F31" i="2"/>
  <c r="F17" i="2"/>
  <c r="G5" i="2"/>
  <c r="G6" i="2"/>
  <c r="G7" i="2"/>
  <c r="G8" i="2"/>
  <c r="G9" i="2"/>
  <c r="G10" i="2"/>
  <c r="G11" i="2"/>
  <c r="G12" i="2"/>
  <c r="G13" i="2"/>
  <c r="G14" i="2"/>
  <c r="G15" i="2"/>
  <c r="G1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4" i="2"/>
  <c r="D5" i="2" l="1"/>
  <c r="E5" i="2" s="1"/>
  <c r="D12" i="2"/>
  <c r="E12" i="2" s="1"/>
  <c r="D22" i="2"/>
  <c r="E22" i="2" s="1"/>
  <c r="D30" i="2"/>
  <c r="E30" i="2" s="1"/>
  <c r="D8" i="2"/>
  <c r="E8" i="2" s="1"/>
  <c r="D16" i="2"/>
  <c r="E16" i="2" s="1"/>
  <c r="D19" i="2"/>
  <c r="E19" i="2" s="1"/>
  <c r="D10" i="2"/>
  <c r="E10" i="2" s="1"/>
  <c r="V15" i="1"/>
  <c r="D27" i="2"/>
  <c r="E27" i="2" s="1"/>
  <c r="D6" i="2"/>
  <c r="E6" i="2" s="1"/>
  <c r="D7" i="2"/>
  <c r="E7" i="2" s="1"/>
  <c r="D20" i="2"/>
  <c r="E20" i="2" s="1"/>
  <c r="D24" i="2"/>
  <c r="E24" i="2" s="1"/>
  <c r="D28" i="2"/>
  <c r="E28" i="2" s="1"/>
  <c r="D4" i="2"/>
  <c r="E4" i="2" s="1"/>
  <c r="D9" i="2"/>
  <c r="E9" i="2" s="1"/>
  <c r="D13" i="2"/>
  <c r="E13" i="2" s="1"/>
  <c r="D17" i="2"/>
  <c r="E17" i="2" s="1"/>
  <c r="D21" i="2"/>
  <c r="E21" i="2" s="1"/>
  <c r="D25" i="2"/>
  <c r="E25" i="2" s="1"/>
  <c r="D29" i="2"/>
  <c r="E29" i="2" s="1"/>
  <c r="D14" i="2"/>
  <c r="E14" i="2" s="1"/>
  <c r="D18" i="2"/>
  <c r="E18" i="2" s="1"/>
  <c r="D26" i="2"/>
  <c r="E26" i="2" s="1"/>
  <c r="D11" i="2"/>
  <c r="E11" i="2" s="1"/>
  <c r="D15" i="2"/>
  <c r="E15" i="2" s="1"/>
  <c r="D23" i="2"/>
  <c r="E23" i="2" s="1"/>
  <c r="D31" i="2"/>
  <c r="E31" i="2" s="1"/>
  <c r="V13" i="1"/>
  <c r="V7" i="1"/>
  <c r="V8" i="1"/>
  <c r="E8" i="3"/>
  <c r="F8" i="3" s="1"/>
  <c r="E14" i="3"/>
  <c r="F14" i="3" s="1"/>
  <c r="E6" i="3"/>
  <c r="F6" i="3" s="1"/>
  <c r="F11" i="3"/>
  <c r="F7" i="3"/>
  <c r="E13" i="3"/>
  <c r="F13" i="3" s="1"/>
  <c r="F16" i="3"/>
  <c r="F10" i="3"/>
  <c r="D17" i="3"/>
  <c r="D25" i="10"/>
  <c r="E4" i="10"/>
  <c r="E25" i="10" s="1"/>
  <c r="V10" i="1"/>
  <c r="V14" i="1" s="1"/>
  <c r="V6" i="1"/>
  <c r="E32" i="2" l="1"/>
  <c r="D32" i="2"/>
  <c r="F17" i="3"/>
  <c r="E17" i="3"/>
</calcChain>
</file>

<file path=xl/sharedStrings.xml><?xml version="1.0" encoding="utf-8"?>
<sst xmlns="http://schemas.openxmlformats.org/spreadsheetml/2006/main" count="890" uniqueCount="495">
  <si>
    <t>ACCT_CODE</t>
  </si>
  <si>
    <t>ACCT_DESC</t>
  </si>
  <si>
    <t>CATEGORY</t>
  </si>
  <si>
    <t>FY20</t>
  </si>
  <si>
    <t>FY19</t>
  </si>
  <si>
    <t>FAC FTP SAL GEN BDG</t>
  </si>
  <si>
    <t>REG_FAC</t>
  </si>
  <si>
    <t>SALARY GEN BDG</t>
  </si>
  <si>
    <t>FAC FTP PAY</t>
  </si>
  <si>
    <t>FAC FTP TBE/TTBEE</t>
  </si>
  <si>
    <t>FAC FTP VACANT LINES</t>
  </si>
  <si>
    <t>FAC FTP ADDL PAY</t>
  </si>
  <si>
    <t>FAC FTP NGF BDG</t>
  </si>
  <si>
    <t>FAC FTP TRM ANNL LV</t>
  </si>
  <si>
    <t/>
  </si>
  <si>
    <t>FAC FTP TRM SICK LV</t>
  </si>
  <si>
    <t>FAC FTP PRCPL INC PAY</t>
  </si>
  <si>
    <t>FAC FTP INC PAY</t>
  </si>
  <si>
    <t>FAC FTP UPI ON CALL INC PAY</t>
  </si>
  <si>
    <t>FAC FTP UPI MED-LEGAL INC PAY</t>
  </si>
  <si>
    <t>FAC FTP SAL NHRMS</t>
  </si>
  <si>
    <t>CLNFAC FTP SAL GEN BDG</t>
  </si>
  <si>
    <t>CLNFAC FTP PAY</t>
  </si>
  <si>
    <t>CLNFAC FTP PRCPL INC PAY</t>
  </si>
  <si>
    <t>CLNFAC FTP INC PAY</t>
  </si>
  <si>
    <t>CLNFAC FTP UPI ON CALL INC PAY</t>
  </si>
  <si>
    <t>CLNFAC FTP UPI MED-LEGAL INC P</t>
  </si>
  <si>
    <t>CLNFAC FTP SAL NHRMS</t>
  </si>
  <si>
    <t>RSCHFAC FTP SAL GEN BDG</t>
  </si>
  <si>
    <t>FT-PERM</t>
  </si>
  <si>
    <t>RSCHFAC FTP PAY</t>
  </si>
  <si>
    <t>RSCHFAC FTP PRCPL INC PAY</t>
  </si>
  <si>
    <t>RSCHFAC FTP INC PAY</t>
  </si>
  <si>
    <t>RSCHFAC FTP SAL NHRMS</t>
  </si>
  <si>
    <t>PRAFAC FTP SAL GEN BDG</t>
  </si>
  <si>
    <t>PRAFAC FTP PAY</t>
  </si>
  <si>
    <t>LASP FTP PROF SAL</t>
  </si>
  <si>
    <t>LASP</t>
  </si>
  <si>
    <t>PRAFAC FTP INC PAY</t>
  </si>
  <si>
    <t>PRAFAC FTP SAL NHRMS</t>
  </si>
  <si>
    <t>RSASFAC FTP SAL GEN BDG</t>
  </si>
  <si>
    <t>RSASFAC FTP PAY</t>
  </si>
  <si>
    <t>RSASFAC FTP SAL NHRMS</t>
  </si>
  <si>
    <t>OTHFAC FTP SAL GEN BDG</t>
  </si>
  <si>
    <t>VST RSASFAC FTP PAY</t>
  </si>
  <si>
    <t>VSTFAC FTP PAY</t>
  </si>
  <si>
    <t>AFFFAC FTP PAY</t>
  </si>
  <si>
    <t>SECFAC FTP PAY</t>
  </si>
  <si>
    <t>OTHFAC FTP PAY</t>
  </si>
  <si>
    <t>ADMNFAC FTP PAY</t>
  </si>
  <si>
    <t>FELLFAC FTP PAY</t>
  </si>
  <si>
    <t>OTHFAC FTP PRCPL INC PAY</t>
  </si>
  <si>
    <t>OTHFAC FTP INC PAY</t>
  </si>
  <si>
    <t>OTHFAC FTP SAL NHRMS</t>
  </si>
  <si>
    <t>FELL FT PAY GEN BDG</t>
  </si>
  <si>
    <t>PODOCFELL FT STIPENDS</t>
  </si>
  <si>
    <t>FELL FT SAL NHRMS</t>
  </si>
  <si>
    <t>ALLFAC FTP SAL GEN BDG</t>
  </si>
  <si>
    <t>ALLFAC FTP NGF BDG</t>
  </si>
  <si>
    <t>ALLFAC FTP CASH AW</t>
  </si>
  <si>
    <t>LASP ALLFAC FTP SAL</t>
  </si>
  <si>
    <t>UPI FAC SALARIES (HSC ONLY)</t>
  </si>
  <si>
    <t>RET FAC OTH PAY</t>
  </si>
  <si>
    <t>SUVPO ALLFAC FTP PBS</t>
  </si>
  <si>
    <t>RSCHFAC PTP SAL GEN BDG</t>
  </si>
  <si>
    <t>PT-TEMP</t>
  </si>
  <si>
    <t>RSCHFAC PTP PAY</t>
  </si>
  <si>
    <t>RSCHFAC PTP SAL NHRMS</t>
  </si>
  <si>
    <t>RSCHFAC FTT SAL GEN BDG</t>
  </si>
  <si>
    <t>RSCHFAC FTT PAY</t>
  </si>
  <si>
    <t>RSCHFAC FTT SAL NHRMS</t>
  </si>
  <si>
    <t>RSCHFAC PTT SAL GEN BDG</t>
  </si>
  <si>
    <t>RSCHFAC PTT PAY</t>
  </si>
  <si>
    <t>RSCHFAC PTT SAL NHRMS</t>
  </si>
  <si>
    <t>CLNFAC PTP SAL GEN BDG</t>
  </si>
  <si>
    <t>CLNFAC PTP PAY</t>
  </si>
  <si>
    <t>CLNFAC PTP PRCPL INC PAY</t>
  </si>
  <si>
    <t>CLNFAC PTP INC PAY</t>
  </si>
  <si>
    <t>CLNFAC PTP UPI ON CALL INC PAY</t>
  </si>
  <si>
    <t>CLNFAC PTP UPI MED-LEGAL INCPA</t>
  </si>
  <si>
    <t>CLNFAC PTP UPI OTHRCNTRCTINCPA</t>
  </si>
  <si>
    <t>CLNFAC PTP SAL NHRMS</t>
  </si>
  <si>
    <t>CLNFAC FTT SAL GEN BDG</t>
  </si>
  <si>
    <t>CLNFAC FTT PAY</t>
  </si>
  <si>
    <t>CLNFAC FTT SAL NHRMS</t>
  </si>
  <si>
    <t>CLNFAC PTT SAL GEN BDG</t>
  </si>
  <si>
    <t>CLNFAC PTT PAY</t>
  </si>
  <si>
    <t>CLNFAC PTT OTH PAY</t>
  </si>
  <si>
    <t>CLNFAC PTT SAL NHRMS</t>
  </si>
  <si>
    <t>FAC PTP SAL GEN BDG</t>
  </si>
  <si>
    <t>FAC PTP PAY</t>
  </si>
  <si>
    <t>FAC PTP PRCPL INC PAY</t>
  </si>
  <si>
    <t>FAC PTP INC PAY</t>
  </si>
  <si>
    <t>FAC PTP UPI ON CALL INC PAY</t>
  </si>
  <si>
    <t>FAC PTP UPI MED-LEGAL INC PAY</t>
  </si>
  <si>
    <t>FAC PTP UPI OTHRCNTRCTS INCPAY</t>
  </si>
  <si>
    <t>FAC PTP SAL NHRMS</t>
  </si>
  <si>
    <t>FAC FTT SAL GEN BDG</t>
  </si>
  <si>
    <t>FAC FTT PAY</t>
  </si>
  <si>
    <t>FAC FTT OTH PAY</t>
  </si>
  <si>
    <t>FAC FTT SAL NHRMS</t>
  </si>
  <si>
    <t>FAC PTT SAL GEN BDG</t>
  </si>
  <si>
    <t>FAC PTT PAY</t>
  </si>
  <si>
    <t>FAC PTT OTH PAY</t>
  </si>
  <si>
    <t>FAC PTT SAL NHRMS</t>
  </si>
  <si>
    <t>PRAFAC FTT SAL GEN BDG</t>
  </si>
  <si>
    <t>PRAFAC FTT PAY</t>
  </si>
  <si>
    <t>PRAFAC FTT OTH PAY</t>
  </si>
  <si>
    <t>PRAFAC FTT SAL NHRMS</t>
  </si>
  <si>
    <t>PRAFAC PTT SAL GEN BDG</t>
  </si>
  <si>
    <t>PRAFAC PTT PAY</t>
  </si>
  <si>
    <t>PRAFAC PTT OTH PAY</t>
  </si>
  <si>
    <t>PRAFAC PTT SAL NHRMS</t>
  </si>
  <si>
    <t>PRAFAC PTP SAL GEN BDG</t>
  </si>
  <si>
    <t>PRAFAC PTP PAY</t>
  </si>
  <si>
    <t>PRAFAC PTP SAL NHRMS</t>
  </si>
  <si>
    <t>RSASFAC FTT SAL GEN BDG</t>
  </si>
  <si>
    <t>RSASFAC FTT PAY</t>
  </si>
  <si>
    <t>RSASFAC FTT OTH PAY</t>
  </si>
  <si>
    <t>RSASFAC FTT SAL NHRMS</t>
  </si>
  <si>
    <t>RSASFAC PTT SAL GEN BDG</t>
  </si>
  <si>
    <t>RSASFAC PTT SAL NHRMS</t>
  </si>
  <si>
    <t>RSASFAC PTP SAL GEN BDG</t>
  </si>
  <si>
    <t>RSASFAC PTP PAY</t>
  </si>
  <si>
    <t>RSASFAC PTP SAL NHRMS</t>
  </si>
  <si>
    <t>OTHFAC PTP SAL GEN BDG</t>
  </si>
  <si>
    <t>VST RSASFAC PTP PAY</t>
  </si>
  <si>
    <t>AFFFAC PTP PAY</t>
  </si>
  <si>
    <t>SECFAC PTP PAY</t>
  </si>
  <si>
    <t>OTHFAC PTP PAY</t>
  </si>
  <si>
    <t>ADMNFAC PTP PAY</t>
  </si>
  <si>
    <t>FELLFAC PTP PAY</t>
  </si>
  <si>
    <t>OTHFAC PTP SAL NHRMS</t>
  </si>
  <si>
    <t>OTHFAC PTT SAL GEN BDG</t>
  </si>
  <si>
    <t>VST RSAS FAC PTT PAY</t>
  </si>
  <si>
    <t>VST FAC PTT PAY</t>
  </si>
  <si>
    <t>AFFFAC PTT PAY</t>
  </si>
  <si>
    <t>SECFAC PTT PAY</t>
  </si>
  <si>
    <t>OTHFAC PTT PAY</t>
  </si>
  <si>
    <t>ADMNFAC PTT PAY</t>
  </si>
  <si>
    <t>FELLFAC PTT PAY</t>
  </si>
  <si>
    <t>OTHFAC PTT OTH PAY</t>
  </si>
  <si>
    <t>OTHFAC PTT SAL NHRMS</t>
  </si>
  <si>
    <t>OTHFAC FTT SAL GEN BDG</t>
  </si>
  <si>
    <t>VST RSAS FAC FTT PAY</t>
  </si>
  <si>
    <t>VST FAC FTT PAY</t>
  </si>
  <si>
    <t>AFFFAC FTT PAY</t>
  </si>
  <si>
    <t>SECFAC FTT PAY</t>
  </si>
  <si>
    <t>OTHFAC FTT PAY</t>
  </si>
  <si>
    <t>FELLFAC FTT PAY</t>
  </si>
  <si>
    <t>OTHFAC FTT SAL NHRMS</t>
  </si>
  <si>
    <t>FELL PT PAY GEN BDG</t>
  </si>
  <si>
    <t>PODOCFELL PT STIPENDS</t>
  </si>
  <si>
    <t>FELL PT SAL NHRMS</t>
  </si>
  <si>
    <t>ALLFAC P/TGR SALGENBDG</t>
  </si>
  <si>
    <t>ALLFAC P/TGR NGF BDG</t>
  </si>
  <si>
    <t>ALLFAC P/TGR CASH AW</t>
  </si>
  <si>
    <t>LASP ALLFAC P/TGR SAL</t>
  </si>
  <si>
    <t>SUVPO ALLFAC P/TGR PBS</t>
  </si>
  <si>
    <t>STDFAC FTP SAL GEN BDG</t>
  </si>
  <si>
    <t>STU_FAC</t>
  </si>
  <si>
    <t>ADMN INTERN FTP PAY</t>
  </si>
  <si>
    <t>GRAD ASST FTP PAY</t>
  </si>
  <si>
    <t>GPTI FTP PAY</t>
  </si>
  <si>
    <t>RSCH ASST FTP PAY</t>
  </si>
  <si>
    <t>TCH ASST FTP PAY</t>
  </si>
  <si>
    <t>UG ASST FTP PAY</t>
  </si>
  <si>
    <t>OTHSTDFAC FTP PAY</t>
  </si>
  <si>
    <t>STDFAC FTP SAL NHRMS</t>
  </si>
  <si>
    <t>STDFAC FTT SAL GEN BDG</t>
  </si>
  <si>
    <t>ADMN INTERN FTT PAY</t>
  </si>
  <si>
    <t>GRAD ASST FTT PAY</t>
  </si>
  <si>
    <t>GPTI FTT PAY</t>
  </si>
  <si>
    <t>RSCH ASST FTT PAY</t>
  </si>
  <si>
    <t>TCH ASST FTT PAY</t>
  </si>
  <si>
    <t>UG ASST FTT PAY</t>
  </si>
  <si>
    <t>OTHSTDFAC FTT PAY</t>
  </si>
  <si>
    <t>STDFAC FTT OTH PAY</t>
  </si>
  <si>
    <t>STDFAC FTT SAL NHRMS</t>
  </si>
  <si>
    <t>STDFAC PTP SAL GEN BDG</t>
  </si>
  <si>
    <t>GRAD ASST PTP PAY</t>
  </si>
  <si>
    <t>GPTI PTP PAY</t>
  </si>
  <si>
    <t>RSCH ASST PTP PAY</t>
  </si>
  <si>
    <t>TCH ASST PTP PAY</t>
  </si>
  <si>
    <t>STDFAC PTP ADDL PAY</t>
  </si>
  <si>
    <t>STDFAC PTP INC PAY</t>
  </si>
  <si>
    <t>STDFAC PTP SAL NHRMS</t>
  </si>
  <si>
    <t>STDFAC PTT SAL GEN BDG</t>
  </si>
  <si>
    <t>ADMN INTERN PTT PAY</t>
  </si>
  <si>
    <t>GRAD ASST PTT PAY</t>
  </si>
  <si>
    <t>GPTI PTT PAY</t>
  </si>
  <si>
    <t>RSCH ASST PTT PAY</t>
  </si>
  <si>
    <t>TCH ASST PTT PAY</t>
  </si>
  <si>
    <t>UG ASST PTT PAY</t>
  </si>
  <si>
    <t>OTHSTDFAC PTT PAY</t>
  </si>
  <si>
    <t>STDFAC PTT OTH PAY</t>
  </si>
  <si>
    <t>STDFAC PTT SAL NHRMS</t>
  </si>
  <si>
    <t>ALLSTD FAC SAL GEN BDG</t>
  </si>
  <si>
    <t>ALLSTD FAC NGF BDG</t>
  </si>
  <si>
    <t>ALLSTD FAC CASH AW</t>
  </si>
  <si>
    <t>LASP ALLSTD FAC SAL</t>
  </si>
  <si>
    <t>SUVPO ALLSTD FAC PBS</t>
  </si>
  <si>
    <t>UNIV STAFF FTP SAL GEN BDG</t>
  </si>
  <si>
    <t>O/E FTP POLICE PAY</t>
  </si>
  <si>
    <t>POLICE</t>
  </si>
  <si>
    <t>N/A</t>
  </si>
  <si>
    <t>O/E FTP POLICE TRM ANNL LV</t>
  </si>
  <si>
    <t>O/E FTP POLICE TRM SICK LV</t>
  </si>
  <si>
    <t>O/E FTP AD-COACH PAY</t>
  </si>
  <si>
    <t>AD_COACH</t>
  </si>
  <si>
    <t>O/E FTP AD-COACH TRM ANNL LV</t>
  </si>
  <si>
    <t>O/E FTP AD-COACH TRM SICK LV</t>
  </si>
  <si>
    <t>O/E FTP PAY</t>
  </si>
  <si>
    <t>O/E FTP TRM ANNL LV</t>
  </si>
  <si>
    <t>O/E FTP TRM SICK LV</t>
  </si>
  <si>
    <t>O/E FTP OVERTIME PAY</t>
  </si>
  <si>
    <t>O/E FTP OTH PAY</t>
  </si>
  <si>
    <t>RET O/E OTH PAY</t>
  </si>
  <si>
    <t>O/E FTP SAL NHRMS</t>
  </si>
  <si>
    <t>O/E PTP SAL GEN BDG</t>
  </si>
  <si>
    <t>O/E PTP PAY</t>
  </si>
  <si>
    <t>O/E PTP OVERTIME PAY</t>
  </si>
  <si>
    <t>O/E PTP OTH PAY</t>
  </si>
  <si>
    <t>O/E PTP SAL NHRMS</t>
  </si>
  <si>
    <t>O/E T SAL GEN BDG</t>
  </si>
  <si>
    <t>O/E FTT PAY</t>
  </si>
  <si>
    <t>O/E FTT OVERTIME PAY</t>
  </si>
  <si>
    <t>O/E FTT OTH PAY</t>
  </si>
  <si>
    <t>O/E PTT PAY</t>
  </si>
  <si>
    <t>O/E PTT OTH PAY</t>
  </si>
  <si>
    <t>O/E T SAL NHRMS</t>
  </si>
  <si>
    <t>ALL O/E SAL GEN BDG</t>
  </si>
  <si>
    <t>ALL O/E NGF BDG</t>
  </si>
  <si>
    <t>UPI ADMIN SALARY (HSC ONLY)</t>
  </si>
  <si>
    <t>ALL O/E CASH AW</t>
  </si>
  <si>
    <t>SUVPO ALL O/E PBS</t>
  </si>
  <si>
    <t>MDRS PAY GEN BDG</t>
  </si>
  <si>
    <t>CLASS FTP SAL GEN BDG</t>
  </si>
  <si>
    <t>CLASS FTP PAY</t>
  </si>
  <si>
    <t>CLASS POLICE FTP PAY</t>
  </si>
  <si>
    <t>CLASS POLICE TRM ANNL LV</t>
  </si>
  <si>
    <t>CLASS POLICE TRM SICK LV</t>
  </si>
  <si>
    <t>CLASS POLICE FTP OVERTIME PAY</t>
  </si>
  <si>
    <t>CLASS POLICE FTP SHIFT DIF PAY</t>
  </si>
  <si>
    <t>CLASS FTP TRM ANNL LV</t>
  </si>
  <si>
    <t>CLASS FTP TRM SICK LV</t>
  </si>
  <si>
    <t>CLASS FTP OVERTIME PAY</t>
  </si>
  <si>
    <t>CLASS FTP SHIFT DIFF PAY</t>
  </si>
  <si>
    <t>CLASS FTP OTH PAY</t>
  </si>
  <si>
    <t>RETCLASS OTH PAY</t>
  </si>
  <si>
    <t>CLASS FTP SAL NHRMS</t>
  </si>
  <si>
    <t>CLASS PTP SAL GEN BDG</t>
  </si>
  <si>
    <t>CLASS POLICE PTP PAY</t>
  </si>
  <si>
    <t>CLASS POLICE PTP OVERTIME PAY</t>
  </si>
  <si>
    <t>CLASS POLICE PTP SHIFT DIF PAY</t>
  </si>
  <si>
    <t>CLASS PTP PAY</t>
  </si>
  <si>
    <t>CLASS PTP OVERTIME</t>
  </si>
  <si>
    <t>CLASS PTP SHIFT DIFF PAY</t>
  </si>
  <si>
    <t>CLASS PTP OTH PAY</t>
  </si>
  <si>
    <t>CLASS PTP SAL NHRMS</t>
  </si>
  <si>
    <t>CLASS FTT SAL GEN BDG</t>
  </si>
  <si>
    <t>CLASS FTT PAY</t>
  </si>
  <si>
    <t>CLASS FTT OVERTIME PAY</t>
  </si>
  <si>
    <t>CLASS FTT SHIFT DIFF PAY</t>
  </si>
  <si>
    <t>CLASS FTT OTH PAY</t>
  </si>
  <si>
    <t>CLASS FTT SAL NHRMS</t>
  </si>
  <si>
    <t>CLASS PTT PAY</t>
  </si>
  <si>
    <t>CLASS PTT OVERTIME</t>
  </si>
  <si>
    <t>CLASS PTT SHIFT DIFF PAY</t>
  </si>
  <si>
    <t>CLASS PTT OTH PAY</t>
  </si>
  <si>
    <t>CLASS PTT SAL NHRMS</t>
  </si>
  <si>
    <t>ALLCLASS SAL GEN BDG</t>
  </si>
  <si>
    <t>ALLCLASS NGF BDG</t>
  </si>
  <si>
    <t>ALLCLASS VAC BDG</t>
  </si>
  <si>
    <t>ALLCLASS CASH AW</t>
  </si>
  <si>
    <t>LASP CLASS T SAL</t>
  </si>
  <si>
    <t>SUVPO ALLCLASS PBS</t>
  </si>
  <si>
    <t>STD HR PAY GEN BDG</t>
  </si>
  <si>
    <t>HOURLY</t>
  </si>
  <si>
    <t>STD HR PAY</t>
  </si>
  <si>
    <t>STD HR PAY NHRMS</t>
  </si>
  <si>
    <t>STD ONC WS PAY</t>
  </si>
  <si>
    <t>STD ONC WS STATE</t>
  </si>
  <si>
    <t>STD ONC WS FED</t>
  </si>
  <si>
    <t>STD ONC WS PAY NHRMS</t>
  </si>
  <si>
    <t>STD OFFC WS PAY</t>
  </si>
  <si>
    <t>STD OFFC WS STATE</t>
  </si>
  <si>
    <t>STD OFFC WS FED</t>
  </si>
  <si>
    <t>STD OFFC WS PAY NHRMS</t>
  </si>
  <si>
    <t>STD HR OVERTIME</t>
  </si>
  <si>
    <t>STD HR OVERTIME NHRMS</t>
  </si>
  <si>
    <t>OTH PER PAY GEN BDG</t>
  </si>
  <si>
    <t>OTH PER PAY</t>
  </si>
  <si>
    <t>OTH PER OVERTIME</t>
  </si>
  <si>
    <t>OTH PER OTH PAY</t>
  </si>
  <si>
    <t>OTH PER PAY NHRMS</t>
  </si>
  <si>
    <t>ALL STD PAY GEN BDG</t>
  </si>
  <si>
    <t>ALL STD CASH AW</t>
  </si>
  <si>
    <t>LASP ALL STD SAL</t>
  </si>
  <si>
    <t>SUVPO ALL STD PBS</t>
  </si>
  <si>
    <t>SUSPENSE SAL</t>
  </si>
  <si>
    <t>EARNINGS SUSPENSE</t>
  </si>
  <si>
    <t>Sal Budget code</t>
  </si>
  <si>
    <t>Ben budget code</t>
  </si>
  <si>
    <t>Total:</t>
  </si>
  <si>
    <t>Salary budget account code</t>
  </si>
  <si>
    <t>Description</t>
  </si>
  <si>
    <t>Budget</t>
  </si>
  <si>
    <t>Actuals</t>
  </si>
  <si>
    <t>FAC FTP BEN GEN BDG</t>
  </si>
  <si>
    <t>RSCHFAC FTP BEN GEN BDG</t>
  </si>
  <si>
    <t>RSASFAC FTP BEN GEN BDG</t>
  </si>
  <si>
    <t>OTHFAC FTP</t>
  </si>
  <si>
    <t>ALL FT FAC FRINGE BEN</t>
  </si>
  <si>
    <t>FAC PTP BEN GEN BDG</t>
  </si>
  <si>
    <t>RSCHFAC FTT BEN GEN BDG</t>
  </si>
  <si>
    <t>RSASFAC PTP BEN GEN BDG</t>
  </si>
  <si>
    <t>ALLFAC P/TGR FRINGE BEN</t>
  </si>
  <si>
    <t>STDFAC FTP BEN GEN BDG</t>
  </si>
  <si>
    <t>STDFAC FTT BEN GEN BDG</t>
  </si>
  <si>
    <t>STDFAC PTP BEN GEN BDG</t>
  </si>
  <si>
    <t>ALLSTD FAC BEN GEN BDG</t>
  </si>
  <si>
    <t>ALLSTD FAC FRINGE BEN</t>
  </si>
  <si>
    <t>Ben budget codes from org 10560</t>
  </si>
  <si>
    <t>O/E FTP BEN GEN BDG</t>
  </si>
  <si>
    <t>O/E PTP BEN GEN BDG</t>
  </si>
  <si>
    <t>O/E T BEN GEN BDG</t>
  </si>
  <si>
    <t>ALL O/E FTP FRINGE BEN</t>
  </si>
  <si>
    <t>ALL O/E P/TGR FRINGE BEN</t>
  </si>
  <si>
    <t>CLASS FTP BEN GEN BDG</t>
  </si>
  <si>
    <t>CLASS PTP BEN GEN BDG</t>
  </si>
  <si>
    <t>CLASS FTT BEN GEN BDG</t>
  </si>
  <si>
    <t>CLASS PTT BEN GEN BDG</t>
  </si>
  <si>
    <t>ALLCLASS FTP FRINGE BEN</t>
  </si>
  <si>
    <t>ALLCLASS P/TGR FRINGE BEN</t>
  </si>
  <si>
    <t>ALLFAC FTP FRINGE BEN</t>
  </si>
  <si>
    <t>Benefits Actuals Codes: Summary</t>
  </si>
  <si>
    <t>Categories/Headings</t>
  </si>
  <si>
    <t>418400 - 420499 -- FAC FT BEN</t>
  </si>
  <si>
    <t>420500 - 422209 -- FAC P/TGR BEN</t>
  </si>
  <si>
    <t>422210 - 422499 -- STD FAC BEN</t>
  </si>
  <si>
    <t>422500 - 424999 -- O/E/MDRS BEN</t>
  </si>
  <si>
    <t>425000 - 427499 -- CLASS BEN</t>
  </si>
  <si>
    <t>427500 - 429999 -- STD BEN</t>
  </si>
  <si>
    <t>FY20 rate</t>
  </si>
  <si>
    <t>ALL STD/OTH PER FRINGE BEN</t>
  </si>
  <si>
    <t>Notes</t>
  </si>
  <si>
    <t>RSCH, RSAS, OTH Faculty (FTP)</t>
  </si>
  <si>
    <t>REG, VST Faculty (FTP)</t>
  </si>
  <si>
    <t>All Faculty FTT, PTP, PTT</t>
  </si>
  <si>
    <t>All Std Fct/Rsch Asst FTP, FTT, PTP, PTT</t>
  </si>
  <si>
    <t>All O/E FTT, PTP, PTT</t>
  </si>
  <si>
    <t>All CLASS FTT, PTT</t>
  </si>
  <si>
    <t>O/E FTP</t>
  </si>
  <si>
    <t>All STD hourly, work study</t>
  </si>
  <si>
    <r>
      <t xml:space="preserve">All CLASS FTP, </t>
    </r>
    <r>
      <rPr>
        <sz val="11"/>
        <color rgb="FFFF0000"/>
        <rFont val="Calibri"/>
        <family val="2"/>
        <scheme val="minor"/>
      </rPr>
      <t>PTP</t>
    </r>
  </si>
  <si>
    <t>POLICE OFFICERS</t>
  </si>
  <si>
    <t>AD-COACH</t>
  </si>
  <si>
    <t>Police Officers</t>
  </si>
  <si>
    <t>Athletic Coaches</t>
  </si>
  <si>
    <t>Details</t>
  </si>
  <si>
    <t>Total</t>
  </si>
  <si>
    <t>Salary Actuals</t>
  </si>
  <si>
    <t>Salary Budget</t>
  </si>
  <si>
    <t>Benefits Budget</t>
  </si>
  <si>
    <t>Benefits Actuals</t>
  </si>
  <si>
    <t>Non-salary $ Available</t>
  </si>
  <si>
    <t>Research Assistant</t>
  </si>
  <si>
    <t>Account Codes</t>
  </si>
  <si>
    <t>Regular faculty, full time permanent</t>
  </si>
  <si>
    <t>Research faculty, full time permanent</t>
  </si>
  <si>
    <t>Professional Research Assistant, full time permanent</t>
  </si>
  <si>
    <t>Research Associate Faculty, full time permanent</t>
  </si>
  <si>
    <t>Any faculty, part time/temporary</t>
  </si>
  <si>
    <t>Other faculty, full time permanent</t>
  </si>
  <si>
    <t>Student faculty</t>
  </si>
  <si>
    <t>Officer/Exempt, full time permanent</t>
  </si>
  <si>
    <t>Officer/Exempt, part time/temporary</t>
  </si>
  <si>
    <t>Classified staff, permanent</t>
  </si>
  <si>
    <t>Classified staff, temporary</t>
  </si>
  <si>
    <t>Student hourly/work study</t>
  </si>
  <si>
    <t>Converting Non-Salary Funds to Salary and Benefits</t>
  </si>
  <si>
    <t>Enter values in blue: non-salary $ available to be converted to salary and benefits</t>
  </si>
  <si>
    <t>FY21</t>
  </si>
  <si>
    <t>Employee Type</t>
  </si>
  <si>
    <t>Recommended Account Codes</t>
  </si>
  <si>
    <t>Fringe Rates</t>
  </si>
  <si>
    <t>Salary and benefits worksheet</t>
  </si>
  <si>
    <t>Salary account code</t>
  </si>
  <si>
    <t>For more information: https://www.colorado.edu/bfp/benefits</t>
  </si>
  <si>
    <t>1. Fringe rates and acct codes</t>
  </si>
  <si>
    <t>INSTRUCTIONS BY TAB</t>
  </si>
  <si>
    <t>2. Hiring</t>
  </si>
  <si>
    <t>This tab provides associated fringe rates and fringe amounts for new hires.</t>
  </si>
  <si>
    <t>3. Convert Operating to Salary</t>
  </si>
  <si>
    <t>Convert Operating to Salary'!B3</t>
  </si>
  <si>
    <t>4. Worksheet</t>
  </si>
  <si>
    <t>SALARY AND BENEFITS WORKSHEET</t>
  </si>
  <si>
    <t>Given a certain amount of operating funds to be converted, this tab breaks down available funds into salary budget and associated benefits budget.</t>
  </si>
  <si>
    <t>In column B, enter the available funds corresponding to the desired employee type.</t>
  </si>
  <si>
    <t>Worksheet!B4</t>
  </si>
  <si>
    <t>The worksheet will also provide the appropriate salary budget and benefits budget codes.</t>
  </si>
  <si>
    <t>Access an m-Fin report such as Operating Summary or Revenue and Expenditure Total.</t>
  </si>
  <si>
    <t xml:space="preserve"> I would like to hire a new employee; how much are the associated benefits?</t>
  </si>
  <si>
    <t>Which fringe rates and account codes should I use when budgeting benefits?</t>
  </si>
  <si>
    <t>How can I know the associated benefits amounts for salary currently on my speedtype?</t>
  </si>
  <si>
    <t xml:space="preserve"> I'd like to convert some funds from operating to salary. How much of this can I devote to salary, and how much goes to benefits?</t>
  </si>
  <si>
    <t>Results are shown below: for each entry, fringe rates, amounts, and codes are provided.</t>
  </si>
  <si>
    <t>Funds to be converted from operating budget to salary must cover both salary budget and associated benefits budget.</t>
  </si>
  <si>
    <t>The Worksheet tab works best when viewing a current report for your speedtype, such as Operating Summary or Revenue and Expenditure Total.</t>
  </si>
  <si>
    <t>Worksheet!E32</t>
  </si>
  <si>
    <t>Throughout this worksheet, enter your values into blue cells.</t>
  </si>
  <si>
    <t>WORKSHEET TAB EXAMPLE:</t>
  </si>
  <si>
    <t>Appropriate Account Codes</t>
  </si>
  <si>
    <t>The terms "benefits" and "fringe" are used interchangeably throughout this sheet.</t>
  </si>
  <si>
    <t>Arts &amp; Sciences units should contact the A&amp;S Budget Office if they need to do salary BJEs (Budget Journal Entries).</t>
  </si>
  <si>
    <t>NOTE ON JOB CODES</t>
  </si>
  <si>
    <t>Institutes should contact the RIO Institutes Liaison for BJEs (Budget Journal Entries) involving TTT (tenure and tenure-track) faculty.</t>
  </si>
  <si>
    <t>IMPORTANT NOTES AND UNIT-SPECIFIC GUIDANCE</t>
  </si>
  <si>
    <t>Convert Operating to Salary: Instructions</t>
  </si>
  <si>
    <t>I'd like to convert some funds from operating to salary. How much of this can I devote to salary, and how much goes to benefits?</t>
  </si>
  <si>
    <t>The actual fringe rate for a new hire will depend on specific circumstances (such as full-time vs part-time, etc.).</t>
  </si>
  <si>
    <t>Please consult HR to confirm the correct employee type and fringe rate for new hires.</t>
  </si>
  <si>
    <t>Worksheet: Instructions</t>
  </si>
  <si>
    <t>Hiring Tab: Instructions</t>
  </si>
  <si>
    <t>See an example here:</t>
  </si>
  <si>
    <t>Operating Summary and Revenue and Expenditure Total can be found in CU-Data =&gt; Team content =&gt; Finance</t>
  </si>
  <si>
    <t>BJEs for the Leeds School of Business may only be submitted by Leeds budget office staff.</t>
  </si>
  <si>
    <t>Questions? Please contact Budget and Fiscal Planning at bfp@colorado.edu</t>
  </si>
  <si>
    <t>NOTE ON EMPLOYEE TYPES</t>
  </si>
  <si>
    <t>https://www.colorado.edu/hr/positions-compensation#types_of_positions-363</t>
  </si>
  <si>
    <t>For detailed information on employee types, positions, and compensation, please see:</t>
  </si>
  <si>
    <t>This tab works best when viewing a current report for your speedtype, such as Operating Summary or Revenue and Expenditure Total.</t>
  </si>
  <si>
    <t>at a salary of (enter $):</t>
  </si>
  <si>
    <t>New hire information</t>
  </si>
  <si>
    <t>Salary budget</t>
  </si>
  <si>
    <t>Salary actuals</t>
  </si>
  <si>
    <t>I would like to hire (select from dropdown list):</t>
  </si>
  <si>
    <t>Hiring Worksheet: enter values in blue (see Instructions below)</t>
  </si>
  <si>
    <t>Enter the desired salary amount of each new hire in the blue cells in column B.</t>
  </si>
  <si>
    <t>Select the employee type for each new hire from the dropdown menu in the blue cells in column A.</t>
  </si>
  <si>
    <t>Select the employee type for each new hire from the dropdown menu in column A.</t>
  </si>
  <si>
    <t>Enter the desired salary amount of each new hire in column B.</t>
  </si>
  <si>
    <t>Hiring!A4</t>
  </si>
  <si>
    <t>Hiring!B4</t>
  </si>
  <si>
    <t>Benefits budget account code</t>
  </si>
  <si>
    <t>Salary amount</t>
  </si>
  <si>
    <t>In keeping with established practice for budgeting on the General Fund, this sheet rounds all amounts to whole dollars.</t>
  </si>
  <si>
    <t>Account codes here represent a shortcut list; you may continue to use other more specific approved account codes that do not appear on this list.</t>
  </si>
  <si>
    <t>This tab provides general information including fringe rates and recommended account codes for salary and budget benefits and actuals.</t>
  </si>
  <si>
    <t>Total salary and benefits for each new hire appear in column E. Totals for the entire sheet appear in row 25.</t>
  </si>
  <si>
    <t>Total salary and benefits for each new hire appear in column E. Total amounts for the entire sheet appear in row 25.</t>
  </si>
  <si>
    <t>In column A, enter the salary account code. Note: you may enter salary budget and actuals codes here.</t>
  </si>
  <si>
    <t>In column B, enter the amount of continuing or temp salary budget. Salary actuals and encumbrance amounts will also work here.</t>
  </si>
  <si>
    <t>Worksheet!A4</t>
  </si>
  <si>
    <t>In the Worksheet tab, in column A, enter salary account codes (circled here in red).</t>
  </si>
  <si>
    <t>In column B, enter salary amounts (circled here in yellow).</t>
  </si>
  <si>
    <t>Instructions!A46</t>
  </si>
  <si>
    <t>FY22</t>
  </si>
  <si>
    <t>Reg/oth faculty</t>
  </si>
  <si>
    <t>FT staff/research fac</t>
  </si>
  <si>
    <t>PT fac/staff</t>
  </si>
  <si>
    <t>Std fac/research asst</t>
  </si>
  <si>
    <t>Police</t>
  </si>
  <si>
    <t>Athletic coach</t>
  </si>
  <si>
    <t>Std hourly</t>
  </si>
  <si>
    <t>No rate/suspense</t>
  </si>
  <si>
    <t>Enter/replace values in blue: use salary account code and salary amount</t>
  </si>
  <si>
    <t>Total amounts are shown in row 32.</t>
  </si>
  <si>
    <t>https://www.cu.edu/hcm-community/job-definitions</t>
  </si>
  <si>
    <t>For a guide to Job Codes, please paste the URL below into your web browser:</t>
  </si>
  <si>
    <t>For detailed information on employee types, positions, and compensation, please paste the URL below into your web browser:</t>
  </si>
  <si>
    <t>The worksheet will produce the corresponding fringe rates and amounts for FY23.</t>
  </si>
  <si>
    <t>FY23</t>
  </si>
  <si>
    <t>FY24</t>
  </si>
  <si>
    <t>The tab provides fringe rates and amounts and will provide the appropriate account codes for salary and budget benefits and actuals.</t>
  </si>
  <si>
    <t>The tab will provide the corresponding fringe rates and account codes.</t>
  </si>
  <si>
    <t>Salary and Benefits Account Codes Overview</t>
  </si>
  <si>
    <t>LASP full time permanent</t>
  </si>
  <si>
    <t>Police (Officer/Exempt), full time or part time</t>
  </si>
  <si>
    <t>Police (Classified staff), full time or part time</t>
  </si>
  <si>
    <t>Athletic coach/AD</t>
  </si>
  <si>
    <t>The tab will calculate fringe amounts and will provide the appropriate account codes for salary and budget benefits and actuals.</t>
  </si>
  <si>
    <t>The worksheet will produce the corresponding fringe rates and amounts.</t>
  </si>
  <si>
    <t>FY25</t>
  </si>
  <si>
    <t>FY25 fringe amount</t>
  </si>
  <si>
    <t>FY25 line total sal/ben</t>
  </si>
  <si>
    <t>FY25 total:</t>
  </si>
  <si>
    <t>FY25 Available Salary</t>
  </si>
  <si>
    <t>FY25 Available Benefits</t>
  </si>
  <si>
    <t>FY25 Total</t>
  </si>
  <si>
    <t>FY25 fringe</t>
  </si>
  <si>
    <t>FY25 line total</t>
  </si>
  <si>
    <t>FY25 v1.1, 7.30.24</t>
  </si>
  <si>
    <t>FY25 fringe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</si>
</sst>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&quot;$&quot;* #,##0_);_(&quot;$&quot;* \(#,##0\);_(&quot;$&quot;* &quot;-&quot;?_);_(@_)"/>
    <numFmt numFmtId="169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6">
    <xf numFmtId="0" fontId="0" fillId="0" borderId="0" xfId="0"/>
    <xf numFmtId="165" fontId="0" fillId="0" borderId="0" xfId="0" applyNumberFormat="1"/>
    <xf numFmtId="0" fontId="3" fillId="0" borderId="4" xfId="0" applyFont="1" applyBorder="1" applyAlignment="1">
      <alignment horizontal="right"/>
    </xf>
    <xf numFmtId="166" fontId="3" fillId="0" borderId="5" xfId="0" applyNumberFormat="1" applyFont="1" applyBorder="1"/>
    <xf numFmtId="0" fontId="2" fillId="0" borderId="15" xfId="0" applyFont="1" applyBorder="1"/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16" xfId="0" applyFont="1" applyBorder="1"/>
    <xf numFmtId="0" fontId="0" fillId="0" borderId="12" xfId="0" applyBorder="1"/>
    <xf numFmtId="0" fontId="2" fillId="0" borderId="0" xfId="0" applyFont="1"/>
    <xf numFmtId="164" fontId="0" fillId="0" borderId="1" xfId="2" applyNumberFormat="1" applyFont="1" applyFill="1" applyBorder="1"/>
    <xf numFmtId="164" fontId="0" fillId="0" borderId="0" xfId="2" applyNumberFormat="1" applyFont="1" applyFill="1" applyBorder="1"/>
    <xf numFmtId="0" fontId="2" fillId="0" borderId="14" xfId="0" applyFont="1" applyBorder="1"/>
    <xf numFmtId="0" fontId="2" fillId="0" borderId="0" xfId="0" applyFont="1" applyAlignment="1">
      <alignment wrapText="1"/>
    </xf>
    <xf numFmtId="165" fontId="2" fillId="0" borderId="0" xfId="0" applyNumberFormat="1" applyFont="1"/>
    <xf numFmtId="166" fontId="0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0" fillId="0" borderId="0" xfId="1" applyFont="1" applyFill="1" applyBorder="1"/>
    <xf numFmtId="0" fontId="2" fillId="0" borderId="0" xfId="0" applyFont="1" applyAlignment="1">
      <alignment horizontal="center"/>
    </xf>
    <xf numFmtId="166" fontId="0" fillId="0" borderId="0" xfId="0" applyNumberFormat="1"/>
    <xf numFmtId="0" fontId="0" fillId="0" borderId="21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6" fontId="0" fillId="0" borderId="21" xfId="1" applyNumberFormat="1" applyFont="1" applyBorder="1"/>
    <xf numFmtId="166" fontId="0" fillId="0" borderId="24" xfId="1" applyNumberFormat="1" applyFont="1" applyBorder="1"/>
    <xf numFmtId="0" fontId="0" fillId="0" borderId="35" xfId="0" applyBorder="1"/>
    <xf numFmtId="166" fontId="0" fillId="0" borderId="36" xfId="1" applyNumberFormat="1" applyFont="1" applyBorder="1"/>
    <xf numFmtId="164" fontId="0" fillId="0" borderId="20" xfId="2" applyNumberFormat="1" applyFont="1" applyBorder="1"/>
    <xf numFmtId="166" fontId="0" fillId="0" borderId="22" xfId="1" applyNumberFormat="1" applyFont="1" applyBorder="1"/>
    <xf numFmtId="164" fontId="0" fillId="0" borderId="23" xfId="2" applyNumberFormat="1" applyFont="1" applyBorder="1"/>
    <xf numFmtId="166" fontId="0" fillId="0" borderId="25" xfId="1" applyNumberFormat="1" applyFont="1" applyBorder="1"/>
    <xf numFmtId="164" fontId="0" fillId="0" borderId="40" xfId="2" applyNumberFormat="1" applyFont="1" applyBorder="1"/>
    <xf numFmtId="166" fontId="0" fillId="0" borderId="41" xfId="1" applyNumberFormat="1" applyFont="1" applyBorder="1"/>
    <xf numFmtId="0" fontId="6" fillId="0" borderId="42" xfId="0" applyFont="1" applyBorder="1" applyAlignment="1">
      <alignment horizontal="right"/>
    </xf>
    <xf numFmtId="166" fontId="0" fillId="0" borderId="43" xfId="1" applyNumberFormat="1" applyFont="1" applyBorder="1"/>
    <xf numFmtId="166" fontId="0" fillId="0" borderId="46" xfId="1" applyNumberFormat="1" applyFont="1" applyBorder="1"/>
    <xf numFmtId="166" fontId="0" fillId="0" borderId="47" xfId="1" applyNumberFormat="1" applyFont="1" applyBorder="1"/>
    <xf numFmtId="166" fontId="0" fillId="0" borderId="48" xfId="1" applyNumberFormat="1" applyFont="1" applyBorder="1"/>
    <xf numFmtId="0" fontId="0" fillId="0" borderId="22" xfId="1" applyNumberFormat="1" applyFont="1" applyBorder="1"/>
    <xf numFmtId="0" fontId="0" fillId="0" borderId="25" xfId="1" applyNumberFormat="1" applyFont="1" applyBorder="1"/>
    <xf numFmtId="0" fontId="0" fillId="0" borderId="28" xfId="1" applyNumberFormat="1" applyFont="1" applyBorder="1"/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7" fillId="0" borderId="0" xfId="4"/>
    <xf numFmtId="0" fontId="7" fillId="0" borderId="0" xfId="4" quotePrefix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2" fillId="0" borderId="50" xfId="0" applyFont="1" applyBorder="1"/>
    <xf numFmtId="0" fontId="0" fillId="0" borderId="22" xfId="0" applyBorder="1"/>
    <xf numFmtId="0" fontId="0" fillId="0" borderId="25" xfId="0" applyBorder="1"/>
    <xf numFmtId="0" fontId="0" fillId="0" borderId="28" xfId="0" applyBorder="1"/>
    <xf numFmtId="0" fontId="5" fillId="0" borderId="0" xfId="0" applyFont="1"/>
    <xf numFmtId="166" fontId="9" fillId="0" borderId="0" xfId="0" applyNumberFormat="1" applyFont="1"/>
    <xf numFmtId="166" fontId="13" fillId="0" borderId="0" xfId="0" applyNumberFormat="1" applyFont="1"/>
    <xf numFmtId="0" fontId="0" fillId="0" borderId="51" xfId="0" applyBorder="1"/>
    <xf numFmtId="0" fontId="0" fillId="0" borderId="52" xfId="0" applyBorder="1"/>
    <xf numFmtId="166" fontId="7" fillId="0" borderId="0" xfId="4" applyNumberFormat="1" applyFill="1" applyBorder="1"/>
    <xf numFmtId="0" fontId="3" fillId="0" borderId="65" xfId="0" applyFont="1" applyBorder="1" applyAlignment="1">
      <alignment horizontal="right"/>
    </xf>
    <xf numFmtId="166" fontId="7" fillId="0" borderId="0" xfId="4" applyNumberFormat="1" applyBorder="1"/>
    <xf numFmtId="0" fontId="0" fillId="0" borderId="54" xfId="0" applyBorder="1"/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0" fillId="0" borderId="60" xfId="0" applyBorder="1"/>
    <xf numFmtId="0" fontId="0" fillId="0" borderId="61" xfId="0" applyBorder="1"/>
    <xf numFmtId="0" fontId="0" fillId="3" borderId="68" xfId="0" applyFill="1" applyBorder="1" applyProtection="1">
      <protection locked="0"/>
    </xf>
    <xf numFmtId="166" fontId="0" fillId="3" borderId="69" xfId="1" applyNumberFormat="1" applyFont="1" applyFill="1" applyBorder="1" applyProtection="1">
      <protection locked="0"/>
    </xf>
    <xf numFmtId="0" fontId="0" fillId="3" borderId="56" xfId="0" applyFill="1" applyBorder="1" applyProtection="1">
      <protection locked="0"/>
    </xf>
    <xf numFmtId="166" fontId="0" fillId="3" borderId="66" xfId="1" applyNumberFormat="1" applyFont="1" applyFill="1" applyBorder="1" applyProtection="1">
      <protection locked="0"/>
    </xf>
    <xf numFmtId="0" fontId="0" fillId="3" borderId="59" xfId="0" applyFill="1" applyBorder="1" applyProtection="1">
      <protection locked="0"/>
    </xf>
    <xf numFmtId="166" fontId="0" fillId="3" borderId="67" xfId="1" applyNumberFormat="1" applyFont="1" applyFill="1" applyBorder="1" applyProtection="1">
      <protection locked="0"/>
    </xf>
    <xf numFmtId="0" fontId="3" fillId="0" borderId="62" xfId="0" applyFont="1" applyBorder="1" applyAlignment="1">
      <alignment horizontal="right"/>
    </xf>
    <xf numFmtId="166" fontId="3" fillId="0" borderId="6" xfId="0" applyNumberFormat="1" applyFont="1" applyBorder="1"/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0" fillId="3" borderId="75" xfId="0" applyFill="1" applyBorder="1" applyProtection="1">
      <protection locked="0"/>
    </xf>
    <xf numFmtId="0" fontId="0" fillId="3" borderId="76" xfId="0" applyFill="1" applyBorder="1" applyProtection="1">
      <protection locked="0"/>
    </xf>
    <xf numFmtId="0" fontId="0" fillId="3" borderId="77" xfId="0" applyFill="1" applyBorder="1" applyProtection="1">
      <protection locked="0"/>
    </xf>
    <xf numFmtId="164" fontId="0" fillId="4" borderId="20" xfId="0" applyNumberFormat="1" applyFill="1" applyBorder="1"/>
    <xf numFmtId="164" fontId="0" fillId="4" borderId="23" xfId="0" applyNumberFormat="1" applyFill="1" applyBorder="1"/>
    <xf numFmtId="164" fontId="0" fillId="4" borderId="26" xfId="0" applyNumberFormat="1" applyFill="1" applyBorder="1"/>
    <xf numFmtId="169" fontId="0" fillId="0" borderId="0" xfId="0" applyNumberFormat="1"/>
    <xf numFmtId="164" fontId="0" fillId="0" borderId="22" xfId="2" applyNumberFormat="1" applyFont="1" applyFill="1" applyBorder="1"/>
    <xf numFmtId="164" fontId="0" fillId="0" borderId="25" xfId="2" applyNumberFormat="1" applyFont="1" applyFill="1" applyBorder="1"/>
    <xf numFmtId="164" fontId="0" fillId="0" borderId="28" xfId="2" applyNumberFormat="1" applyFont="1" applyFill="1" applyBorder="1"/>
    <xf numFmtId="0" fontId="14" fillId="0" borderId="0" xfId="0" applyFont="1"/>
    <xf numFmtId="166" fontId="0" fillId="3" borderId="37" xfId="1" applyNumberFormat="1" applyFont="1" applyFill="1" applyBorder="1" applyProtection="1">
      <protection locked="0"/>
    </xf>
    <xf numFmtId="166" fontId="0" fillId="3" borderId="38" xfId="1" applyNumberFormat="1" applyFont="1" applyFill="1" applyBorder="1" applyProtection="1">
      <protection locked="0"/>
    </xf>
    <xf numFmtId="166" fontId="0" fillId="3" borderId="39" xfId="1" applyNumberFormat="1" applyFont="1" applyFill="1" applyBorder="1" applyProtection="1">
      <protection locked="0"/>
    </xf>
    <xf numFmtId="166" fontId="9" fillId="0" borderId="0" xfId="4" applyNumberFormat="1" applyFont="1" applyBorder="1"/>
    <xf numFmtId="168" fontId="0" fillId="0" borderId="21" xfId="0" applyNumberFormat="1" applyBorder="1"/>
    <xf numFmtId="168" fontId="0" fillId="0" borderId="22" xfId="0" applyNumberFormat="1" applyBorder="1"/>
    <xf numFmtId="168" fontId="0" fillId="0" borderId="24" xfId="0" applyNumberFormat="1" applyBorder="1"/>
    <xf numFmtId="168" fontId="0" fillId="0" borderId="25" xfId="0" applyNumberFormat="1" applyBorder="1"/>
    <xf numFmtId="164" fontId="0" fillId="0" borderId="26" xfId="2" applyNumberFormat="1" applyFont="1" applyBorder="1"/>
    <xf numFmtId="168" fontId="0" fillId="0" borderId="27" xfId="0" applyNumberFormat="1" applyBorder="1"/>
    <xf numFmtId="168" fontId="0" fillId="0" borderId="28" xfId="0" applyNumberFormat="1" applyBorder="1"/>
    <xf numFmtId="166" fontId="3" fillId="0" borderId="78" xfId="1" applyNumberFormat="1" applyFont="1" applyBorder="1"/>
    <xf numFmtId="166" fontId="3" fillId="0" borderId="79" xfId="0" applyNumberFormat="1" applyFont="1" applyBorder="1"/>
    <xf numFmtId="166" fontId="0" fillId="0" borderId="28" xfId="1" applyNumberFormat="1" applyFont="1" applyBorder="1"/>
    <xf numFmtId="167" fontId="0" fillId="0" borderId="0" xfId="3" applyNumberFormat="1" applyFont="1" applyFill="1"/>
    <xf numFmtId="0" fontId="0" fillId="4" borderId="0" xfId="0" applyFill="1"/>
    <xf numFmtId="0" fontId="0" fillId="0" borderId="0" xfId="0" applyAlignment="1">
      <alignment wrapText="1"/>
    </xf>
    <xf numFmtId="0" fontId="2" fillId="0" borderId="19" xfId="0" applyFont="1" applyBorder="1"/>
    <xf numFmtId="0" fontId="0" fillId="0" borderId="19" xfId="0" applyBorder="1"/>
    <xf numFmtId="0" fontId="0" fillId="0" borderId="16" xfId="0" applyBorder="1"/>
    <xf numFmtId="0" fontId="2" fillId="0" borderId="13" xfId="0" applyFont="1" applyBorder="1"/>
    <xf numFmtId="0" fontId="2" fillId="0" borderId="11" xfId="0" applyFont="1" applyBorder="1"/>
    <xf numFmtId="0" fontId="0" fillId="0" borderId="1" xfId="0" applyBorder="1"/>
    <xf numFmtId="0" fontId="0" fillId="0" borderId="7" xfId="0" applyBorder="1"/>
    <xf numFmtId="0" fontId="2" fillId="0" borderId="3" xfId="0" applyFont="1" applyBorder="1"/>
    <xf numFmtId="164" fontId="0" fillId="0" borderId="3" xfId="2" applyNumberFormat="1" applyFont="1" applyFill="1" applyBorder="1"/>
    <xf numFmtId="0" fontId="0" fillId="0" borderId="2" xfId="0" applyBorder="1"/>
    <xf numFmtId="0" fontId="0" fillId="0" borderId="3" xfId="0" applyBorder="1"/>
    <xf numFmtId="164" fontId="0" fillId="0" borderId="2" xfId="2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4" fontId="0" fillId="0" borderId="21" xfId="0" applyNumberFormat="1" applyBorder="1"/>
    <xf numFmtId="164" fontId="0" fillId="0" borderId="21" xfId="2" applyNumberFormat="1" applyFont="1" applyBorder="1"/>
    <xf numFmtId="164" fontId="0" fillId="0" borderId="24" xfId="0" applyNumberFormat="1" applyBorder="1"/>
    <xf numFmtId="164" fontId="0" fillId="0" borderId="24" xfId="2" applyNumberFormat="1" applyFont="1" applyBorder="1"/>
    <xf numFmtId="0" fontId="0" fillId="0" borderId="80" xfId="0" applyBorder="1"/>
    <xf numFmtId="0" fontId="0" fillId="0" borderId="81" xfId="0" applyBorder="1"/>
    <xf numFmtId="164" fontId="0" fillId="0" borderId="27" xfId="0" applyNumberFormat="1" applyBorder="1"/>
    <xf numFmtId="164" fontId="0" fillId="0" borderId="27" xfId="2" applyNumberFormat="1" applyFont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2" fillId="0" borderId="85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64" fontId="3" fillId="0" borderId="65" xfId="2" applyNumberFormat="1" applyFont="1" applyFill="1" applyBorder="1"/>
    <xf numFmtId="166" fontId="3" fillId="0" borderId="78" xfId="1" applyNumberFormat="1" applyFont="1" applyFill="1" applyBorder="1"/>
    <xf numFmtId="166" fontId="3" fillId="0" borderId="79" xfId="1" applyNumberFormat="1" applyFont="1" applyFill="1" applyBorder="1"/>
    <xf numFmtId="166" fontId="0" fillId="0" borderId="33" xfId="1" applyNumberFormat="1" applyFont="1" applyBorder="1"/>
    <xf numFmtId="166" fontId="0" fillId="0" borderId="34" xfId="1" applyNumberFormat="1" applyFont="1" applyBorder="1"/>
    <xf numFmtId="166" fontId="0" fillId="2" borderId="22" xfId="1" applyNumberFormat="1" applyFont="1" applyFill="1" applyBorder="1" applyProtection="1">
      <protection locked="0"/>
    </xf>
    <xf numFmtId="166" fontId="0" fillId="2" borderId="25" xfId="1" applyNumberFormat="1" applyFont="1" applyFill="1" applyBorder="1" applyProtection="1">
      <protection locked="0"/>
    </xf>
    <xf numFmtId="166" fontId="0" fillId="2" borderId="28" xfId="1" applyNumberFormat="1" applyFont="1" applyFill="1" applyBorder="1" applyProtection="1">
      <protection locked="0"/>
    </xf>
    <xf numFmtId="0" fontId="4" fillId="0" borderId="0" xfId="0" applyFont="1"/>
    <xf numFmtId="164" fontId="0" fillId="0" borderId="20" xfId="0" applyNumberFormat="1" applyBorder="1"/>
    <xf numFmtId="164" fontId="0" fillId="0" borderId="23" xfId="0" applyNumberFormat="1" applyBorder="1"/>
    <xf numFmtId="164" fontId="0" fillId="0" borderId="26" xfId="0" applyNumberFormat="1" applyBorder="1"/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0" fontId="0" fillId="0" borderId="4" xfId="0" applyBorder="1"/>
    <xf numFmtId="0" fontId="2" fillId="4" borderId="7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wrapText="1"/>
    </xf>
    <xf numFmtId="165" fontId="2" fillId="0" borderId="45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169" fontId="0" fillId="4" borderId="0" xfId="0" applyNumberFormat="1" applyFill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11</xdr:col>
      <xdr:colOff>351543</xdr:colOff>
      <xdr:row>54</xdr:row>
      <xdr:rowOff>85524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57143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57150</xdr:rowOff>
    </xdr:from>
    <xdr:to>
      <xdr:col>11</xdr:col>
      <xdr:colOff>256305</xdr:colOff>
      <xdr:row>66</xdr:row>
      <xdr:rowOff>183967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67850"/>
          <a:ext cx="6961905" cy="14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ojects%20and%20Initiatives\Benefits%20Shared%20Solution\Website\FY25%20Fringe%20by%20Acct.xlsx" TargetMode="External"/><Relationship Id="rId1" Type="http://schemas.openxmlformats.org/officeDocument/2006/relationships/externalLinkPath" Target="FY25%20Fringe%20by%20Ac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ringe rates and acct codes"/>
      <sheetName val="Hiring"/>
      <sheetName val="Convert Operating to Salary"/>
      <sheetName val="Worksheet"/>
      <sheetName val="Benefits ST Lookup"/>
      <sheetName val="EPC lookup"/>
      <sheetName val="ST EPC data"/>
      <sheetName val="Fringe by acct"/>
      <sheetName val="Rates lookup"/>
      <sheetName val="GF Cont Bdg Sal Accts"/>
    </sheetNames>
    <sheetDataSet>
      <sheetData sheetId="0"/>
      <sheetData sheetId="1">
        <row r="5">
          <cell r="B5" t="str">
            <v>Regular faculty, full time permanent</v>
          </cell>
          <cell r="C5">
            <v>0.31</v>
          </cell>
        </row>
        <row r="6">
          <cell r="B6" t="str">
            <v>Research faculty, full time permanent</v>
          </cell>
          <cell r="C6">
            <v>0.4</v>
          </cell>
        </row>
        <row r="7">
          <cell r="B7" t="str">
            <v>Professional Research Assistant, full time permanent</v>
          </cell>
          <cell r="C7">
            <v>0.4</v>
          </cell>
        </row>
        <row r="8">
          <cell r="B8" t="str">
            <v>Research Associate Faculty, full time permanent</v>
          </cell>
          <cell r="C8">
            <v>0.4</v>
          </cell>
        </row>
        <row r="9">
          <cell r="B9" t="str">
            <v>Other faculty, full time permanent</v>
          </cell>
          <cell r="C9">
            <v>0.31</v>
          </cell>
        </row>
        <row r="10">
          <cell r="B10" t="str">
            <v>Any faculty, part time/temporary</v>
          </cell>
          <cell r="C10">
            <v>0.14599999999999999</v>
          </cell>
        </row>
        <row r="11">
          <cell r="B11" t="str">
            <v>LASP full time permanent</v>
          </cell>
          <cell r="C11">
            <v>0.38900000000000001</v>
          </cell>
        </row>
        <row r="12">
          <cell r="B12" t="str">
            <v>Student faculty</v>
          </cell>
          <cell r="C12">
            <v>0.114</v>
          </cell>
        </row>
        <row r="13">
          <cell r="B13" t="str">
            <v>Research Assistant</v>
          </cell>
          <cell r="C13">
            <v>0.114</v>
          </cell>
        </row>
        <row r="14">
          <cell r="B14" t="str">
            <v>Officer/Exempt, full time permanent</v>
          </cell>
          <cell r="C14">
            <v>0.4</v>
          </cell>
        </row>
        <row r="15">
          <cell r="B15" t="str">
            <v>Officer/Exempt, part time/temporary</v>
          </cell>
          <cell r="C15">
            <v>0.14599999999999999</v>
          </cell>
        </row>
        <row r="16">
          <cell r="B16" t="str">
            <v>Classified staff, permanent</v>
          </cell>
          <cell r="C16">
            <v>0.4</v>
          </cell>
        </row>
        <row r="17">
          <cell r="B17" t="str">
            <v>Classified staff, temporary</v>
          </cell>
          <cell r="C17">
            <v>0.14599999999999999</v>
          </cell>
        </row>
        <row r="18">
          <cell r="B18" t="str">
            <v>Police (Officer/Exempt), full time or part time</v>
          </cell>
          <cell r="C18">
            <v>0.35699999999999998</v>
          </cell>
        </row>
        <row r="19">
          <cell r="B19" t="str">
            <v>Police (Classified staff), full time or part time</v>
          </cell>
          <cell r="C19">
            <v>0.35699999999999998</v>
          </cell>
        </row>
        <row r="20">
          <cell r="B20" t="str">
            <v>Athletic coach/AD</v>
          </cell>
          <cell r="C20">
            <v>0.16500000000000001</v>
          </cell>
        </row>
        <row r="21">
          <cell r="B21" t="str">
            <v>Student hourly/work study</v>
          </cell>
          <cell r="C21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rado.edu/bfp/benefi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olorado.edu/hr/positions-compensation" TargetMode="External"/><Relationship Id="rId1" Type="http://schemas.openxmlformats.org/officeDocument/2006/relationships/hyperlink" Target="https://www.cu.edu/hcm-community/job-definition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hr/positions-compensatio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olorado.edu/hr/positions-compensatio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"/>
  <sheetViews>
    <sheetView showGridLines="0" workbookViewId="0">
      <selection activeCell="A13" sqref="A13"/>
    </sheetView>
  </sheetViews>
  <sheetFormatPr defaultRowHeight="15" x14ac:dyDescent="0.25"/>
  <sheetData>
    <row r="1" spans="1:7" ht="21" x14ac:dyDescent="0.35">
      <c r="A1" s="52" t="s">
        <v>397</v>
      </c>
      <c r="G1" s="54" t="s">
        <v>493</v>
      </c>
    </row>
    <row r="3" spans="1:7" x14ac:dyDescent="0.25">
      <c r="A3" s="53" t="s">
        <v>428</v>
      </c>
      <c r="B3" s="53"/>
      <c r="C3" s="53"/>
      <c r="D3" s="53"/>
      <c r="E3" s="53"/>
    </row>
    <row r="4" spans="1:7" x14ac:dyDescent="0.25">
      <c r="A4" s="50" t="s">
        <v>389</v>
      </c>
    </row>
    <row r="5" spans="1:7" x14ac:dyDescent="0.25">
      <c r="A5" s="50"/>
    </row>
    <row r="6" spans="1:7" x14ac:dyDescent="0.25">
      <c r="A6" s="9" t="s">
        <v>418</v>
      </c>
    </row>
    <row r="7" spans="1:7" x14ac:dyDescent="0.25">
      <c r="A7" s="62" t="s">
        <v>415</v>
      </c>
    </row>
    <row r="8" spans="1:7" x14ac:dyDescent="0.25">
      <c r="A8" s="62" t="s">
        <v>417</v>
      </c>
    </row>
    <row r="9" spans="1:7" x14ac:dyDescent="0.25">
      <c r="A9" s="62" t="s">
        <v>427</v>
      </c>
    </row>
    <row r="10" spans="1:7" x14ac:dyDescent="0.25">
      <c r="A10" s="62" t="s">
        <v>447</v>
      </c>
    </row>
    <row r="11" spans="1:7" x14ac:dyDescent="0.25">
      <c r="A11" s="62" t="s">
        <v>414</v>
      </c>
    </row>
    <row r="12" spans="1:7" x14ac:dyDescent="0.25">
      <c r="A12" s="53"/>
    </row>
    <row r="13" spans="1:7" s="9" customFormat="1" x14ac:dyDescent="0.25">
      <c r="A13" s="9" t="s">
        <v>391</v>
      </c>
    </row>
    <row r="14" spans="1:7" s="9" customFormat="1" x14ac:dyDescent="0.25">
      <c r="A14" s="9" t="s">
        <v>411</v>
      </c>
    </row>
    <row r="15" spans="1:7" s="9" customFormat="1" x14ac:dyDescent="0.25"/>
    <row r="16" spans="1:7" x14ac:dyDescent="0.25">
      <c r="A16" s="9" t="s">
        <v>390</v>
      </c>
    </row>
    <row r="17" spans="1:10" x14ac:dyDescent="0.25">
      <c r="A17" s="56" t="s">
        <v>404</v>
      </c>
    </row>
    <row r="18" spans="1:10" x14ac:dyDescent="0.25">
      <c r="A18" t="s">
        <v>449</v>
      </c>
    </row>
    <row r="19" spans="1:10" x14ac:dyDescent="0.25">
      <c r="A19" t="s">
        <v>448</v>
      </c>
    </row>
    <row r="21" spans="1:10" x14ac:dyDescent="0.25">
      <c r="A21" s="9" t="s">
        <v>392</v>
      </c>
    </row>
    <row r="22" spans="1:10" x14ac:dyDescent="0.25">
      <c r="A22" s="56" t="s">
        <v>403</v>
      </c>
    </row>
    <row r="23" spans="1:10" x14ac:dyDescent="0.25">
      <c r="A23" t="s">
        <v>393</v>
      </c>
    </row>
    <row r="24" spans="1:10" x14ac:dyDescent="0.25">
      <c r="A24" t="s">
        <v>441</v>
      </c>
      <c r="G24" s="50"/>
      <c r="J24" s="50" t="s">
        <v>443</v>
      </c>
    </row>
    <row r="25" spans="1:10" x14ac:dyDescent="0.25">
      <c r="A25" t="s">
        <v>442</v>
      </c>
      <c r="G25" s="50"/>
      <c r="J25" s="50" t="s">
        <v>444</v>
      </c>
    </row>
    <row r="26" spans="1:10" x14ac:dyDescent="0.25">
      <c r="A26" t="s">
        <v>475</v>
      </c>
    </row>
    <row r="27" spans="1:10" x14ac:dyDescent="0.25">
      <c r="A27" t="s">
        <v>450</v>
      </c>
    </row>
    <row r="29" spans="1:10" x14ac:dyDescent="0.25">
      <c r="A29" s="9" t="s">
        <v>394</v>
      </c>
    </row>
    <row r="30" spans="1:10" x14ac:dyDescent="0.25">
      <c r="A30" s="56" t="s">
        <v>406</v>
      </c>
    </row>
    <row r="31" spans="1:10" x14ac:dyDescent="0.25">
      <c r="A31" t="s">
        <v>408</v>
      </c>
    </row>
    <row r="32" spans="1:10" x14ac:dyDescent="0.25">
      <c r="A32" t="s">
        <v>398</v>
      </c>
    </row>
    <row r="33" spans="1:14" x14ac:dyDescent="0.25">
      <c r="A33" t="s">
        <v>399</v>
      </c>
      <c r="J33" s="51" t="s">
        <v>395</v>
      </c>
    </row>
    <row r="34" spans="1:14" x14ac:dyDescent="0.25">
      <c r="A34" t="s">
        <v>476</v>
      </c>
    </row>
    <row r="36" spans="1:14" x14ac:dyDescent="0.25">
      <c r="A36" s="9" t="s">
        <v>396</v>
      </c>
    </row>
    <row r="37" spans="1:14" s="55" customFormat="1" x14ac:dyDescent="0.25">
      <c r="A37" s="56" t="s">
        <v>405</v>
      </c>
    </row>
    <row r="38" spans="1:14" x14ac:dyDescent="0.25">
      <c r="A38" t="s">
        <v>409</v>
      </c>
    </row>
    <row r="39" spans="1:14" x14ac:dyDescent="0.25">
      <c r="A39" t="s">
        <v>426</v>
      </c>
    </row>
    <row r="40" spans="1:14" x14ac:dyDescent="0.25">
      <c r="A40" t="s">
        <v>452</v>
      </c>
      <c r="H40" s="50"/>
      <c r="N40" s="50" t="s">
        <v>454</v>
      </c>
    </row>
    <row r="41" spans="1:14" x14ac:dyDescent="0.25">
      <c r="A41" t="s">
        <v>453</v>
      </c>
      <c r="H41" s="50"/>
      <c r="N41" s="50" t="s">
        <v>400</v>
      </c>
    </row>
    <row r="42" spans="1:14" x14ac:dyDescent="0.25">
      <c r="A42" t="s">
        <v>472</v>
      </c>
    </row>
    <row r="43" spans="1:14" x14ac:dyDescent="0.25">
      <c r="A43" t="s">
        <v>401</v>
      </c>
    </row>
    <row r="45" spans="1:14" x14ac:dyDescent="0.25">
      <c r="A45" s="9" t="s">
        <v>412</v>
      </c>
    </row>
    <row r="46" spans="1:14" x14ac:dyDescent="0.25">
      <c r="A46" t="s">
        <v>402</v>
      </c>
    </row>
    <row r="56" spans="1:12" x14ac:dyDescent="0.25">
      <c r="A56" t="s">
        <v>455</v>
      </c>
      <c r="L56" s="50" t="s">
        <v>454</v>
      </c>
    </row>
    <row r="57" spans="1:12" x14ac:dyDescent="0.25">
      <c r="A57" t="s">
        <v>456</v>
      </c>
      <c r="L57" s="50" t="s">
        <v>400</v>
      </c>
    </row>
    <row r="58" spans="1:12" x14ac:dyDescent="0.25">
      <c r="A58" t="s">
        <v>407</v>
      </c>
    </row>
    <row r="59" spans="1:12" x14ac:dyDescent="0.25">
      <c r="A59" t="s">
        <v>468</v>
      </c>
      <c r="L59" s="50" t="s">
        <v>410</v>
      </c>
    </row>
  </sheetData>
  <sheetProtection algorithmName="SHA-512" hashValue="OIcNoGTBoKPWhj/KiiPE5cYiuzv1nbMF9ny06TtzpItgpevNLhJDGiZL8/64gkEFVQN40hExv4CTqp7BUUjXMA==" saltValue="4prghhYpVH/jwjHrsxnDxA==" spinCount="100000" sheet="1" objects="1" scenarios="1"/>
  <hyperlinks>
    <hyperlink ref="A4" r:id="rId1" xr:uid="{00000000-0004-0000-0000-000000000000}"/>
    <hyperlink ref="J33" location="'Convert Operating to Salary'!B4" display="Convert Operating to Salary'!B3" xr:uid="{00000000-0004-0000-0000-000001000000}"/>
    <hyperlink ref="N40" location="Worksheet!A4" display="Worksheet!A4" xr:uid="{00000000-0004-0000-0000-000002000000}"/>
    <hyperlink ref="N41" location="Worksheet!B4" display="Worksheet!B4" xr:uid="{00000000-0004-0000-0000-000003000000}"/>
    <hyperlink ref="L56" location="Worksheet!A4" display="Worksheet!A4" xr:uid="{00000000-0004-0000-0000-000004000000}"/>
    <hyperlink ref="L57" location="Worksheet!B4" display="Worksheet!B4" xr:uid="{00000000-0004-0000-0000-000005000000}"/>
    <hyperlink ref="L59" location="Worksheet!E32" display="Worksheet!E32" xr:uid="{00000000-0004-0000-0000-000006000000}"/>
    <hyperlink ref="J24" location="Hiring!A4" display="Hiring!A4" xr:uid="{00000000-0004-0000-0000-000007000000}"/>
    <hyperlink ref="J25" location="Hiring!B4" display="Hiring!B4" xr:uid="{00000000-0004-0000-0000-000008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6"/>
  <sheetViews>
    <sheetView showGridLines="0" tabSelected="1" workbookViewId="0">
      <selection activeCell="B1" sqref="B1:L2"/>
    </sheetView>
  </sheetViews>
  <sheetFormatPr defaultRowHeight="15" x14ac:dyDescent="0.25"/>
  <cols>
    <col min="1" max="1" width="2.7109375" customWidth="1"/>
    <col min="2" max="2" width="49.42578125" customWidth="1"/>
    <col min="3" max="3" width="10" customWidth="1"/>
    <col min="4" max="4" width="9.140625" customWidth="1"/>
    <col min="9" max="9" width="10.42578125" customWidth="1"/>
  </cols>
  <sheetData>
    <row r="1" spans="2:12" x14ac:dyDescent="0.25">
      <c r="B1" s="171" t="s">
        <v>477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5.75" thickBot="1" x14ac:dyDescent="0.3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15.75" thickBot="1" x14ac:dyDescent="0.3">
      <c r="C3" s="162"/>
      <c r="D3" s="172" t="s">
        <v>386</v>
      </c>
      <c r="E3" s="172"/>
      <c r="F3" s="172"/>
      <c r="G3" s="172"/>
      <c r="H3" s="173"/>
      <c r="I3" s="174" t="s">
        <v>413</v>
      </c>
      <c r="J3" s="175"/>
      <c r="K3" s="175"/>
      <c r="L3" s="176"/>
    </row>
    <row r="4" spans="2:12" ht="33.75" customHeight="1" thickBot="1" x14ac:dyDescent="0.3">
      <c r="B4" s="128" t="s">
        <v>384</v>
      </c>
      <c r="C4" s="163" t="s">
        <v>484</v>
      </c>
      <c r="D4" s="158" t="s">
        <v>474</v>
      </c>
      <c r="E4" s="159" t="s">
        <v>473</v>
      </c>
      <c r="F4" s="159" t="s">
        <v>458</v>
      </c>
      <c r="G4" s="160" t="s">
        <v>383</v>
      </c>
      <c r="H4" s="161" t="s">
        <v>3</v>
      </c>
      <c r="I4" s="129" t="s">
        <v>363</v>
      </c>
      <c r="J4" s="130" t="s">
        <v>362</v>
      </c>
      <c r="K4" s="130" t="s">
        <v>364</v>
      </c>
      <c r="L4" s="131" t="s">
        <v>365</v>
      </c>
    </row>
    <row r="5" spans="2:12" x14ac:dyDescent="0.25">
      <c r="B5" s="23" t="s">
        <v>369</v>
      </c>
      <c r="C5" s="91">
        <v>0.31</v>
      </c>
      <c r="D5" s="155">
        <v>0.308</v>
      </c>
      <c r="E5" s="132">
        <v>0.29399999999999998</v>
      </c>
      <c r="F5" s="133">
        <v>0.28999999999999998</v>
      </c>
      <c r="G5" s="132">
        <v>0.28999999999999998</v>
      </c>
      <c r="H5" s="95">
        <v>0.28399999999999997</v>
      </c>
      <c r="I5" s="26">
        <v>400000</v>
      </c>
      <c r="J5" s="20">
        <v>400100</v>
      </c>
      <c r="K5" s="20">
        <v>418400</v>
      </c>
      <c r="L5" s="59">
        <v>419207</v>
      </c>
    </row>
    <row r="6" spans="2:12" x14ac:dyDescent="0.25">
      <c r="B6" s="24" t="s">
        <v>370</v>
      </c>
      <c r="C6" s="92">
        <v>0.4</v>
      </c>
      <c r="D6" s="156">
        <v>0.39100000000000001</v>
      </c>
      <c r="E6" s="134">
        <v>0.379</v>
      </c>
      <c r="F6" s="135">
        <v>0.373</v>
      </c>
      <c r="G6" s="134">
        <v>0.37</v>
      </c>
      <c r="H6" s="96">
        <v>0.36399999999999999</v>
      </c>
      <c r="I6" s="27">
        <v>400290</v>
      </c>
      <c r="J6" s="21">
        <v>400310</v>
      </c>
      <c r="K6" s="21">
        <v>418610</v>
      </c>
      <c r="L6" s="60">
        <v>419209</v>
      </c>
    </row>
    <row r="7" spans="2:12" x14ac:dyDescent="0.25">
      <c r="B7" s="24" t="s">
        <v>371</v>
      </c>
      <c r="C7" s="92">
        <v>0.4</v>
      </c>
      <c r="D7" s="156">
        <v>0.39100000000000001</v>
      </c>
      <c r="E7" s="134">
        <v>0.379</v>
      </c>
      <c r="F7" s="135">
        <v>0.373</v>
      </c>
      <c r="G7" s="134">
        <v>0.37</v>
      </c>
      <c r="H7" s="96">
        <v>0.36399999999999999</v>
      </c>
      <c r="I7" s="27">
        <v>400390</v>
      </c>
      <c r="J7" s="21">
        <v>400500</v>
      </c>
      <c r="K7" s="21">
        <v>418710</v>
      </c>
      <c r="L7" s="60">
        <v>419209</v>
      </c>
    </row>
    <row r="8" spans="2:12" x14ac:dyDescent="0.25">
      <c r="B8" s="24" t="s">
        <v>372</v>
      </c>
      <c r="C8" s="92">
        <v>0.4</v>
      </c>
      <c r="D8" s="156">
        <v>0.39100000000000001</v>
      </c>
      <c r="E8" s="134">
        <v>0.379</v>
      </c>
      <c r="F8" s="135">
        <v>0.373</v>
      </c>
      <c r="G8" s="134">
        <v>0.37</v>
      </c>
      <c r="H8" s="96">
        <v>0.36399999999999999</v>
      </c>
      <c r="I8" s="27">
        <v>400550</v>
      </c>
      <c r="J8" s="21">
        <v>400600</v>
      </c>
      <c r="K8" s="21">
        <v>418810</v>
      </c>
      <c r="L8" s="60">
        <v>419209</v>
      </c>
    </row>
    <row r="9" spans="2:12" x14ac:dyDescent="0.25">
      <c r="B9" s="24" t="s">
        <v>374</v>
      </c>
      <c r="C9" s="92">
        <v>0.31</v>
      </c>
      <c r="D9" s="156">
        <v>0.308</v>
      </c>
      <c r="E9" s="134">
        <v>0.29399999999999998</v>
      </c>
      <c r="F9" s="135">
        <v>0.28999999999999998</v>
      </c>
      <c r="G9" s="134">
        <v>0.28999999999999998</v>
      </c>
      <c r="H9" s="96">
        <v>0.28399999999999997</v>
      </c>
      <c r="I9" s="27">
        <v>400690</v>
      </c>
      <c r="J9" s="21">
        <v>400714</v>
      </c>
      <c r="K9" s="21">
        <v>418910</v>
      </c>
      <c r="L9" s="60">
        <v>419207</v>
      </c>
    </row>
    <row r="10" spans="2:12" x14ac:dyDescent="0.25">
      <c r="B10" s="24" t="s">
        <v>373</v>
      </c>
      <c r="C10" s="92">
        <v>0.14599999999999999</v>
      </c>
      <c r="D10" s="156">
        <v>0.15</v>
      </c>
      <c r="E10" s="134">
        <v>0.16500000000000001</v>
      </c>
      <c r="F10" s="135">
        <v>0.16</v>
      </c>
      <c r="G10" s="134">
        <v>0.17699999999999999</v>
      </c>
      <c r="H10" s="96">
        <v>0.158</v>
      </c>
      <c r="I10" s="27">
        <v>401200</v>
      </c>
      <c r="J10" s="21">
        <v>401300</v>
      </c>
      <c r="K10" s="21">
        <v>420500</v>
      </c>
      <c r="L10" s="60">
        <v>422176</v>
      </c>
    </row>
    <row r="11" spans="2:12" x14ac:dyDescent="0.25">
      <c r="B11" s="24" t="s">
        <v>478</v>
      </c>
      <c r="C11" s="92">
        <v>0.38900000000000001</v>
      </c>
      <c r="D11" s="156">
        <v>0.378</v>
      </c>
      <c r="E11" s="134">
        <v>0.37</v>
      </c>
      <c r="F11" s="135">
        <v>0.36199999999999999</v>
      </c>
      <c r="G11" s="134">
        <v>0.36099999999999999</v>
      </c>
      <c r="H11" s="96">
        <v>0.35299999999999998</v>
      </c>
      <c r="I11" s="27">
        <v>400501</v>
      </c>
      <c r="J11" s="21">
        <v>400501</v>
      </c>
      <c r="K11" s="21">
        <v>419110</v>
      </c>
      <c r="L11" s="60">
        <v>419201</v>
      </c>
    </row>
    <row r="12" spans="2:12" x14ac:dyDescent="0.25">
      <c r="B12" s="24" t="s">
        <v>375</v>
      </c>
      <c r="C12" s="92">
        <v>0.114</v>
      </c>
      <c r="D12" s="156">
        <v>9.5000000000000001E-2</v>
      </c>
      <c r="E12" s="134">
        <v>9.2999999999999999E-2</v>
      </c>
      <c r="F12" s="135">
        <v>0.11</v>
      </c>
      <c r="G12" s="134">
        <v>0.123</v>
      </c>
      <c r="H12" s="96">
        <v>0.12</v>
      </c>
      <c r="I12" s="27">
        <v>402200</v>
      </c>
      <c r="J12" s="21">
        <v>402202</v>
      </c>
      <c r="K12" s="21">
        <v>422210</v>
      </c>
      <c r="L12" s="60">
        <v>422447</v>
      </c>
    </row>
    <row r="13" spans="2:12" x14ac:dyDescent="0.25">
      <c r="B13" s="24" t="s">
        <v>367</v>
      </c>
      <c r="C13" s="92">
        <v>0.114</v>
      </c>
      <c r="D13" s="156">
        <v>9.5000000000000001E-2</v>
      </c>
      <c r="E13" s="134">
        <v>9.2999999999999999E-2</v>
      </c>
      <c r="F13" s="135">
        <v>0.11</v>
      </c>
      <c r="G13" s="134">
        <v>0.123</v>
      </c>
      <c r="H13" s="96">
        <v>0.12</v>
      </c>
      <c r="I13" s="27">
        <v>402200</v>
      </c>
      <c r="J13" s="21">
        <v>402205</v>
      </c>
      <c r="K13" s="21">
        <v>422400</v>
      </c>
      <c r="L13" s="60">
        <v>422447</v>
      </c>
    </row>
    <row r="14" spans="2:12" x14ac:dyDescent="0.25">
      <c r="B14" s="24" t="s">
        <v>376</v>
      </c>
      <c r="C14" s="92">
        <v>0.4</v>
      </c>
      <c r="D14" s="156">
        <v>0.39100000000000001</v>
      </c>
      <c r="E14" s="134">
        <v>0.379</v>
      </c>
      <c r="F14" s="135">
        <v>0.373</v>
      </c>
      <c r="G14" s="134">
        <v>0.37</v>
      </c>
      <c r="H14" s="96">
        <v>0.36399999999999999</v>
      </c>
      <c r="I14" s="27">
        <v>402500</v>
      </c>
      <c r="J14" s="21">
        <v>402600</v>
      </c>
      <c r="K14" s="21">
        <v>422500</v>
      </c>
      <c r="L14" s="60">
        <v>422727</v>
      </c>
    </row>
    <row r="15" spans="2:12" x14ac:dyDescent="0.25">
      <c r="B15" s="24" t="s">
        <v>377</v>
      </c>
      <c r="C15" s="92">
        <v>0.14599999999999999</v>
      </c>
      <c r="D15" s="156">
        <v>0.15</v>
      </c>
      <c r="E15" s="134">
        <v>0.16500000000000001</v>
      </c>
      <c r="F15" s="135">
        <v>0.16</v>
      </c>
      <c r="G15" s="134">
        <v>0.17699999999999999</v>
      </c>
      <c r="H15" s="96">
        <v>0.158</v>
      </c>
      <c r="I15" s="27">
        <v>402650</v>
      </c>
      <c r="J15" s="21">
        <v>402700</v>
      </c>
      <c r="K15" s="21">
        <v>422610</v>
      </c>
      <c r="L15" s="60">
        <v>422728</v>
      </c>
    </row>
    <row r="16" spans="2:12" x14ac:dyDescent="0.25">
      <c r="B16" s="24" t="s">
        <v>378</v>
      </c>
      <c r="C16" s="92">
        <v>0.4</v>
      </c>
      <c r="D16" s="156">
        <v>0.39100000000000001</v>
      </c>
      <c r="E16" s="134">
        <v>0.379</v>
      </c>
      <c r="F16" s="135">
        <v>0.373</v>
      </c>
      <c r="G16" s="134">
        <v>0.37</v>
      </c>
      <c r="H16" s="96">
        <v>0.36399999999999999</v>
      </c>
      <c r="I16" s="27">
        <v>405000</v>
      </c>
      <c r="J16" s="21">
        <v>405100</v>
      </c>
      <c r="K16" s="21">
        <v>425000</v>
      </c>
      <c r="L16" s="60">
        <v>425802</v>
      </c>
    </row>
    <row r="17" spans="1:12" x14ac:dyDescent="0.25">
      <c r="B17" s="24" t="s">
        <v>379</v>
      </c>
      <c r="C17" s="92">
        <v>0.14599999999999999</v>
      </c>
      <c r="D17" s="156">
        <v>0.15</v>
      </c>
      <c r="E17" s="134">
        <v>0.16500000000000001</v>
      </c>
      <c r="F17" s="135">
        <v>0.16</v>
      </c>
      <c r="G17" s="134">
        <v>0.17699999999999999</v>
      </c>
      <c r="H17" s="96">
        <v>0.158</v>
      </c>
      <c r="I17" s="27">
        <v>405250</v>
      </c>
      <c r="J17" s="21">
        <v>405300</v>
      </c>
      <c r="K17" s="21">
        <v>425210</v>
      </c>
      <c r="L17" s="60">
        <v>425803</v>
      </c>
    </row>
    <row r="18" spans="1:12" x14ac:dyDescent="0.25">
      <c r="B18" s="136" t="s">
        <v>479</v>
      </c>
      <c r="C18" s="92">
        <v>0.35699999999999998</v>
      </c>
      <c r="D18" s="156">
        <v>0.35499999999999998</v>
      </c>
      <c r="E18" s="134">
        <v>0.35899999999999999</v>
      </c>
      <c r="F18" s="135">
        <v>0.34</v>
      </c>
      <c r="G18" s="134">
        <v>0.34300000000000003</v>
      </c>
      <c r="H18" s="96">
        <v>0.34499999999999997</v>
      </c>
      <c r="I18" s="137">
        <v>402510</v>
      </c>
      <c r="J18" s="65">
        <v>402510</v>
      </c>
      <c r="K18" s="65">
        <v>422501</v>
      </c>
      <c r="L18" s="66">
        <v>422729</v>
      </c>
    </row>
    <row r="19" spans="1:12" x14ac:dyDescent="0.25">
      <c r="B19" s="136" t="s">
        <v>480</v>
      </c>
      <c r="C19" s="92">
        <v>0.35699999999999998</v>
      </c>
      <c r="D19" s="156">
        <v>0.35499999999999998</v>
      </c>
      <c r="E19" s="134">
        <v>0.35899999999999999</v>
      </c>
      <c r="F19" s="135">
        <v>0.34</v>
      </c>
      <c r="G19" s="134">
        <v>0.34300000000000003</v>
      </c>
      <c r="H19" s="96">
        <v>0.34499999999999997</v>
      </c>
      <c r="I19" s="137">
        <v>405100</v>
      </c>
      <c r="J19" s="65">
        <v>405110</v>
      </c>
      <c r="K19" s="65">
        <v>425001</v>
      </c>
      <c r="L19" s="66">
        <v>425810</v>
      </c>
    </row>
    <row r="20" spans="1:12" x14ac:dyDescent="0.25">
      <c r="B20" s="136" t="s">
        <v>481</v>
      </c>
      <c r="C20" s="92">
        <v>0.16500000000000001</v>
      </c>
      <c r="D20" s="156">
        <v>0.185</v>
      </c>
      <c r="E20" s="134">
        <v>0.192</v>
      </c>
      <c r="F20" s="135">
        <v>0.17499999999999999</v>
      </c>
      <c r="G20" s="134">
        <v>0.14499999999999999</v>
      </c>
      <c r="H20" s="96">
        <v>0.153</v>
      </c>
      <c r="I20" s="137">
        <v>402502</v>
      </c>
      <c r="J20" s="65">
        <v>402520</v>
      </c>
      <c r="K20" s="65">
        <v>422502</v>
      </c>
      <c r="L20" s="66">
        <v>422730</v>
      </c>
    </row>
    <row r="21" spans="1:12" ht="15.75" thickBot="1" x14ac:dyDescent="0.3">
      <c r="B21" s="25" t="s">
        <v>380</v>
      </c>
      <c r="C21" s="93">
        <v>1.7999999999999999E-2</v>
      </c>
      <c r="D21" s="157">
        <v>1.2E-2</v>
      </c>
      <c r="E21" s="138">
        <v>1.7000000000000001E-2</v>
      </c>
      <c r="F21" s="139">
        <v>1.2999999999999999E-2</v>
      </c>
      <c r="G21" s="138">
        <v>1.2999999999999999E-2</v>
      </c>
      <c r="H21" s="97">
        <v>1.0999999999999999E-2</v>
      </c>
      <c r="I21" s="28">
        <v>407500</v>
      </c>
      <c r="J21" s="22">
        <v>407600</v>
      </c>
      <c r="K21" s="22">
        <v>427500</v>
      </c>
      <c r="L21" s="61">
        <v>428301</v>
      </c>
    </row>
    <row r="22" spans="1:12" x14ac:dyDescent="0.25">
      <c r="B22" s="57"/>
      <c r="C22" s="98"/>
      <c r="D22" s="98"/>
      <c r="E22" s="98"/>
      <c r="F22" s="57"/>
    </row>
    <row r="23" spans="1:12" x14ac:dyDescent="0.25">
      <c r="B23" s="57"/>
      <c r="C23" s="57"/>
      <c r="D23" s="57"/>
      <c r="E23" s="57"/>
      <c r="F23" s="57"/>
    </row>
    <row r="24" spans="1:12" x14ac:dyDescent="0.25">
      <c r="A24" s="64" t="s">
        <v>429</v>
      </c>
      <c r="D24" s="15"/>
      <c r="E24" s="15"/>
      <c r="F24" s="15"/>
    </row>
    <row r="25" spans="1:12" x14ac:dyDescent="0.25">
      <c r="A25" s="63" t="s">
        <v>471</v>
      </c>
      <c r="D25" s="15"/>
      <c r="E25" s="15"/>
      <c r="F25" s="15"/>
    </row>
    <row r="26" spans="1:12" x14ac:dyDescent="0.25">
      <c r="A26" s="67" t="s">
        <v>430</v>
      </c>
      <c r="D26" s="15"/>
      <c r="E26" s="15"/>
      <c r="F26" s="15"/>
    </row>
  </sheetData>
  <sheetProtection algorithmName="SHA-512" hashValue="U8LksoNaL7NIUC0M837qMfsWYDCu+7EOd/+w3WKx1uyb3SYNBuZ2TnisceCVZWFovAfr/O1H6ZjgJQC54Ao0Pw==" saltValue="/vh5KfME/hciKpVIgCa4mA==" spinCount="100000" sheet="1" objects="1" scenarios="1"/>
  <mergeCells count="3">
    <mergeCell ref="B1:L2"/>
    <mergeCell ref="D3:H3"/>
    <mergeCell ref="I3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63"/>
  <sheetViews>
    <sheetView showGridLines="0" workbookViewId="0">
      <selection activeCell="C27" sqref="C27"/>
    </sheetView>
  </sheetViews>
  <sheetFormatPr defaultRowHeight="15" outlineLevelRow="1" x14ac:dyDescent="0.25"/>
  <cols>
    <col min="1" max="1" width="45.28515625" customWidth="1"/>
    <col min="2" max="2" width="13.7109375" customWidth="1"/>
    <col min="3" max="3" width="12.85546875" customWidth="1"/>
    <col min="4" max="4" width="15.140625" customWidth="1"/>
    <col min="5" max="5" width="14.140625" customWidth="1"/>
    <col min="10" max="10" width="45.5703125" customWidth="1"/>
    <col min="23" max="23" width="49" bestFit="1" customWidth="1"/>
    <col min="24" max="24" width="12.28515625" style="154" customWidth="1"/>
    <col min="25" max="25" width="14.7109375" customWidth="1"/>
    <col min="26" max="26" width="15.28515625" customWidth="1"/>
    <col min="27" max="27" width="10.140625" customWidth="1"/>
    <col min="28" max="28" width="11.85546875" bestFit="1" customWidth="1"/>
  </cols>
  <sheetData>
    <row r="1" spans="1:10" ht="27" customHeight="1" thickBot="1" x14ac:dyDescent="0.3">
      <c r="A1" s="179" t="s">
        <v>438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5">
      <c r="A2" s="181" t="s">
        <v>434</v>
      </c>
      <c r="B2" s="182"/>
      <c r="C2" s="181" t="s">
        <v>491</v>
      </c>
      <c r="D2" s="183"/>
      <c r="E2" s="182"/>
      <c r="F2" s="181" t="s">
        <v>368</v>
      </c>
      <c r="G2" s="183"/>
      <c r="H2" s="183"/>
      <c r="I2" s="182"/>
      <c r="J2" s="177" t="s">
        <v>346</v>
      </c>
    </row>
    <row r="3" spans="1:10" ht="36.950000000000003" customHeight="1" thickBot="1" x14ac:dyDescent="0.3">
      <c r="A3" s="84" t="s">
        <v>437</v>
      </c>
      <c r="B3" s="85" t="s">
        <v>433</v>
      </c>
      <c r="C3" s="143" t="s">
        <v>494</v>
      </c>
      <c r="D3" s="144" t="s">
        <v>491</v>
      </c>
      <c r="E3" s="145" t="s">
        <v>492</v>
      </c>
      <c r="F3" s="86" t="s">
        <v>435</v>
      </c>
      <c r="G3" s="87" t="s">
        <v>436</v>
      </c>
      <c r="H3" s="87" t="s">
        <v>364</v>
      </c>
      <c r="I3" s="85" t="s">
        <v>365</v>
      </c>
      <c r="J3" s="178"/>
    </row>
    <row r="4" spans="1:10" x14ac:dyDescent="0.25">
      <c r="A4" s="76" t="s">
        <v>369</v>
      </c>
      <c r="B4" s="77">
        <v>0</v>
      </c>
      <c r="C4" s="33">
        <f>INDEX(X:X,MATCH(A4,W:W,0))</f>
        <v>0.31</v>
      </c>
      <c r="D4" s="103">
        <f>B4*C4</f>
        <v>0</v>
      </c>
      <c r="E4" s="104">
        <f t="shared" ref="E4:E24" si="0">B4+D4</f>
        <v>0</v>
      </c>
      <c r="F4" s="140">
        <f>INDEX(AD:AD,MATCH(A4,W:W,0))</f>
        <v>400000</v>
      </c>
      <c r="G4" s="70">
        <f>INDEX(AE:AE,MATCH(A4,W:W,0))</f>
        <v>400100</v>
      </c>
      <c r="H4" s="70">
        <f>INDEX(AF:AF,MATCH(A4,W:W,0))</f>
        <v>418400</v>
      </c>
      <c r="I4" s="71">
        <f>INDEX(AG:AG,MATCH(A4,W:W,0))</f>
        <v>419207</v>
      </c>
      <c r="J4" s="88"/>
    </row>
    <row r="5" spans="1:10" x14ac:dyDescent="0.25">
      <c r="A5" s="78" t="s">
        <v>369</v>
      </c>
      <c r="B5" s="79">
        <v>0</v>
      </c>
      <c r="C5" s="35">
        <f t="shared" ref="C5:C24" si="1">INDEX(X:X,MATCH(A5,W:W,0))</f>
        <v>0.31</v>
      </c>
      <c r="D5" s="105">
        <f t="shared" ref="D5:D24" si="2">B5*C5</f>
        <v>0</v>
      </c>
      <c r="E5" s="106">
        <f t="shared" si="0"/>
        <v>0</v>
      </c>
      <c r="F5" s="141">
        <f t="shared" ref="F5:F24" si="3">INDEX(AD:AD,MATCH(A5,W:W,0))</f>
        <v>400000</v>
      </c>
      <c r="G5" s="72">
        <f t="shared" ref="G5:G24" si="4">INDEX(AE:AE,MATCH(A5,W:W,0))</f>
        <v>400100</v>
      </c>
      <c r="H5" s="72">
        <f t="shared" ref="H5:H24" si="5">INDEX(AF:AF,MATCH(A5,W:W,0))</f>
        <v>418400</v>
      </c>
      <c r="I5" s="73">
        <f t="shared" ref="I5:I24" si="6">INDEX(AG:AG,MATCH(A5,W:W,0))</f>
        <v>419207</v>
      </c>
      <c r="J5" s="89"/>
    </row>
    <row r="6" spans="1:10" x14ac:dyDescent="0.25">
      <c r="A6" s="78" t="s">
        <v>369</v>
      </c>
      <c r="B6" s="79">
        <v>0</v>
      </c>
      <c r="C6" s="35">
        <f t="shared" si="1"/>
        <v>0.31</v>
      </c>
      <c r="D6" s="105">
        <f t="shared" si="2"/>
        <v>0</v>
      </c>
      <c r="E6" s="106">
        <f t="shared" si="0"/>
        <v>0</v>
      </c>
      <c r="F6" s="141">
        <f t="shared" si="3"/>
        <v>400000</v>
      </c>
      <c r="G6" s="72">
        <f t="shared" si="4"/>
        <v>400100</v>
      </c>
      <c r="H6" s="72">
        <f t="shared" si="5"/>
        <v>418400</v>
      </c>
      <c r="I6" s="73">
        <f t="shared" si="6"/>
        <v>419207</v>
      </c>
      <c r="J6" s="89"/>
    </row>
    <row r="7" spans="1:10" x14ac:dyDescent="0.25">
      <c r="A7" s="78" t="s">
        <v>369</v>
      </c>
      <c r="B7" s="79">
        <v>0</v>
      </c>
      <c r="C7" s="35">
        <f t="shared" si="1"/>
        <v>0.31</v>
      </c>
      <c r="D7" s="105">
        <f t="shared" si="2"/>
        <v>0</v>
      </c>
      <c r="E7" s="106">
        <f t="shared" si="0"/>
        <v>0</v>
      </c>
      <c r="F7" s="141">
        <f t="shared" si="3"/>
        <v>400000</v>
      </c>
      <c r="G7" s="72">
        <f t="shared" si="4"/>
        <v>400100</v>
      </c>
      <c r="H7" s="72">
        <f t="shared" si="5"/>
        <v>418400</v>
      </c>
      <c r="I7" s="73">
        <f t="shared" si="6"/>
        <v>419207</v>
      </c>
      <c r="J7" s="89"/>
    </row>
    <row r="8" spans="1:10" x14ac:dyDescent="0.25">
      <c r="A8" s="78" t="s">
        <v>369</v>
      </c>
      <c r="B8" s="79">
        <v>0</v>
      </c>
      <c r="C8" s="35">
        <f t="shared" si="1"/>
        <v>0.31</v>
      </c>
      <c r="D8" s="105">
        <f t="shared" si="2"/>
        <v>0</v>
      </c>
      <c r="E8" s="106">
        <f t="shared" si="0"/>
        <v>0</v>
      </c>
      <c r="F8" s="141">
        <f t="shared" si="3"/>
        <v>400000</v>
      </c>
      <c r="G8" s="72">
        <f t="shared" si="4"/>
        <v>400100</v>
      </c>
      <c r="H8" s="72">
        <f t="shared" si="5"/>
        <v>418400</v>
      </c>
      <c r="I8" s="73">
        <f t="shared" si="6"/>
        <v>419207</v>
      </c>
      <c r="J8" s="89"/>
    </row>
    <row r="9" spans="1:10" x14ac:dyDescent="0.25">
      <c r="A9" s="78" t="s">
        <v>369</v>
      </c>
      <c r="B9" s="79">
        <v>0</v>
      </c>
      <c r="C9" s="35">
        <f t="shared" si="1"/>
        <v>0.31</v>
      </c>
      <c r="D9" s="105">
        <f t="shared" si="2"/>
        <v>0</v>
      </c>
      <c r="E9" s="106">
        <f t="shared" si="0"/>
        <v>0</v>
      </c>
      <c r="F9" s="141">
        <f t="shared" si="3"/>
        <v>400000</v>
      </c>
      <c r="G9" s="72">
        <f t="shared" si="4"/>
        <v>400100</v>
      </c>
      <c r="H9" s="72">
        <f t="shared" si="5"/>
        <v>418400</v>
      </c>
      <c r="I9" s="73">
        <f t="shared" si="6"/>
        <v>419207</v>
      </c>
      <c r="J9" s="89"/>
    </row>
    <row r="10" spans="1:10" x14ac:dyDescent="0.25">
      <c r="A10" s="78" t="s">
        <v>369</v>
      </c>
      <c r="B10" s="79">
        <v>0</v>
      </c>
      <c r="C10" s="35">
        <f t="shared" si="1"/>
        <v>0.31</v>
      </c>
      <c r="D10" s="105">
        <f t="shared" si="2"/>
        <v>0</v>
      </c>
      <c r="E10" s="106">
        <f t="shared" si="0"/>
        <v>0</v>
      </c>
      <c r="F10" s="141">
        <f t="shared" si="3"/>
        <v>400000</v>
      </c>
      <c r="G10" s="72">
        <f t="shared" si="4"/>
        <v>400100</v>
      </c>
      <c r="H10" s="72">
        <f t="shared" si="5"/>
        <v>418400</v>
      </c>
      <c r="I10" s="73">
        <f t="shared" si="6"/>
        <v>419207</v>
      </c>
      <c r="J10" s="89"/>
    </row>
    <row r="11" spans="1:10" x14ac:dyDescent="0.25">
      <c r="A11" s="78" t="s">
        <v>369</v>
      </c>
      <c r="B11" s="79">
        <v>0</v>
      </c>
      <c r="C11" s="35">
        <f t="shared" si="1"/>
        <v>0.31</v>
      </c>
      <c r="D11" s="105">
        <f t="shared" si="2"/>
        <v>0</v>
      </c>
      <c r="E11" s="106">
        <f t="shared" si="0"/>
        <v>0</v>
      </c>
      <c r="F11" s="141">
        <f t="shared" si="3"/>
        <v>400000</v>
      </c>
      <c r="G11" s="72">
        <f t="shared" si="4"/>
        <v>400100</v>
      </c>
      <c r="H11" s="72">
        <f t="shared" si="5"/>
        <v>418400</v>
      </c>
      <c r="I11" s="73">
        <f t="shared" si="6"/>
        <v>419207</v>
      </c>
      <c r="J11" s="89"/>
    </row>
    <row r="12" spans="1:10" x14ac:dyDescent="0.25">
      <c r="A12" s="78" t="s">
        <v>369</v>
      </c>
      <c r="B12" s="79">
        <v>0</v>
      </c>
      <c r="C12" s="35">
        <f t="shared" si="1"/>
        <v>0.31</v>
      </c>
      <c r="D12" s="105">
        <f t="shared" si="2"/>
        <v>0</v>
      </c>
      <c r="E12" s="106">
        <f t="shared" si="0"/>
        <v>0</v>
      </c>
      <c r="F12" s="141">
        <f t="shared" si="3"/>
        <v>400000</v>
      </c>
      <c r="G12" s="72">
        <f t="shared" si="4"/>
        <v>400100</v>
      </c>
      <c r="H12" s="72">
        <f t="shared" si="5"/>
        <v>418400</v>
      </c>
      <c r="I12" s="73">
        <f t="shared" si="6"/>
        <v>419207</v>
      </c>
      <c r="J12" s="89"/>
    </row>
    <row r="13" spans="1:10" x14ac:dyDescent="0.25">
      <c r="A13" s="78" t="s">
        <v>369</v>
      </c>
      <c r="B13" s="79">
        <v>0</v>
      </c>
      <c r="C13" s="35">
        <f t="shared" si="1"/>
        <v>0.31</v>
      </c>
      <c r="D13" s="105">
        <f t="shared" si="2"/>
        <v>0</v>
      </c>
      <c r="E13" s="106">
        <f t="shared" si="0"/>
        <v>0</v>
      </c>
      <c r="F13" s="141">
        <f t="shared" si="3"/>
        <v>400000</v>
      </c>
      <c r="G13" s="72">
        <f t="shared" si="4"/>
        <v>400100</v>
      </c>
      <c r="H13" s="72">
        <f t="shared" si="5"/>
        <v>418400</v>
      </c>
      <c r="I13" s="73">
        <f t="shared" si="6"/>
        <v>419207</v>
      </c>
      <c r="J13" s="89"/>
    </row>
    <row r="14" spans="1:10" x14ac:dyDescent="0.25">
      <c r="A14" s="78" t="s">
        <v>369</v>
      </c>
      <c r="B14" s="79">
        <v>0</v>
      </c>
      <c r="C14" s="35">
        <f t="shared" si="1"/>
        <v>0.31</v>
      </c>
      <c r="D14" s="105">
        <f t="shared" si="2"/>
        <v>0</v>
      </c>
      <c r="E14" s="106">
        <f t="shared" si="0"/>
        <v>0</v>
      </c>
      <c r="F14" s="141">
        <f t="shared" si="3"/>
        <v>400000</v>
      </c>
      <c r="G14" s="72">
        <f t="shared" si="4"/>
        <v>400100</v>
      </c>
      <c r="H14" s="72">
        <f t="shared" si="5"/>
        <v>418400</v>
      </c>
      <c r="I14" s="73">
        <f t="shared" si="6"/>
        <v>419207</v>
      </c>
      <c r="J14" s="89"/>
    </row>
    <row r="15" spans="1:10" x14ac:dyDescent="0.25">
      <c r="A15" s="78" t="s">
        <v>369</v>
      </c>
      <c r="B15" s="79">
        <v>0</v>
      </c>
      <c r="C15" s="35">
        <f t="shared" si="1"/>
        <v>0.31</v>
      </c>
      <c r="D15" s="105">
        <f t="shared" si="2"/>
        <v>0</v>
      </c>
      <c r="E15" s="106">
        <f t="shared" si="0"/>
        <v>0</v>
      </c>
      <c r="F15" s="141">
        <f t="shared" si="3"/>
        <v>400000</v>
      </c>
      <c r="G15" s="72">
        <f t="shared" si="4"/>
        <v>400100</v>
      </c>
      <c r="H15" s="72">
        <f t="shared" si="5"/>
        <v>418400</v>
      </c>
      <c r="I15" s="73">
        <f t="shared" si="6"/>
        <v>419207</v>
      </c>
      <c r="J15" s="89"/>
    </row>
    <row r="16" spans="1:10" x14ac:dyDescent="0.25">
      <c r="A16" s="78" t="s">
        <v>369</v>
      </c>
      <c r="B16" s="79">
        <v>0</v>
      </c>
      <c r="C16" s="35">
        <f t="shared" si="1"/>
        <v>0.31</v>
      </c>
      <c r="D16" s="105">
        <f t="shared" si="2"/>
        <v>0</v>
      </c>
      <c r="E16" s="106">
        <f t="shared" si="0"/>
        <v>0</v>
      </c>
      <c r="F16" s="141">
        <f t="shared" si="3"/>
        <v>400000</v>
      </c>
      <c r="G16" s="72">
        <f t="shared" si="4"/>
        <v>400100</v>
      </c>
      <c r="H16" s="72">
        <f t="shared" si="5"/>
        <v>418400</v>
      </c>
      <c r="I16" s="73">
        <f t="shared" si="6"/>
        <v>419207</v>
      </c>
      <c r="J16" s="89"/>
    </row>
    <row r="17" spans="1:10" x14ac:dyDescent="0.25">
      <c r="A17" s="78" t="s">
        <v>369</v>
      </c>
      <c r="B17" s="79">
        <v>0</v>
      </c>
      <c r="C17" s="35">
        <f t="shared" si="1"/>
        <v>0.31</v>
      </c>
      <c r="D17" s="105">
        <f t="shared" si="2"/>
        <v>0</v>
      </c>
      <c r="E17" s="106">
        <f t="shared" si="0"/>
        <v>0</v>
      </c>
      <c r="F17" s="141">
        <f t="shared" si="3"/>
        <v>400000</v>
      </c>
      <c r="G17" s="72">
        <f t="shared" si="4"/>
        <v>400100</v>
      </c>
      <c r="H17" s="72">
        <f t="shared" si="5"/>
        <v>418400</v>
      </c>
      <c r="I17" s="73">
        <f t="shared" si="6"/>
        <v>419207</v>
      </c>
      <c r="J17" s="89"/>
    </row>
    <row r="18" spans="1:10" x14ac:dyDescent="0.25">
      <c r="A18" s="78" t="s">
        <v>369</v>
      </c>
      <c r="B18" s="79">
        <v>0</v>
      </c>
      <c r="C18" s="35">
        <f t="shared" si="1"/>
        <v>0.31</v>
      </c>
      <c r="D18" s="105">
        <f t="shared" si="2"/>
        <v>0</v>
      </c>
      <c r="E18" s="106">
        <f t="shared" si="0"/>
        <v>0</v>
      </c>
      <c r="F18" s="141">
        <f t="shared" si="3"/>
        <v>400000</v>
      </c>
      <c r="G18" s="72">
        <f t="shared" si="4"/>
        <v>400100</v>
      </c>
      <c r="H18" s="72">
        <f t="shared" si="5"/>
        <v>418400</v>
      </c>
      <c r="I18" s="73">
        <f t="shared" si="6"/>
        <v>419207</v>
      </c>
      <c r="J18" s="89"/>
    </row>
    <row r="19" spans="1:10" x14ac:dyDescent="0.25">
      <c r="A19" s="78" t="s">
        <v>369</v>
      </c>
      <c r="B19" s="79">
        <v>0</v>
      </c>
      <c r="C19" s="35">
        <f t="shared" si="1"/>
        <v>0.31</v>
      </c>
      <c r="D19" s="105">
        <f t="shared" si="2"/>
        <v>0</v>
      </c>
      <c r="E19" s="106">
        <f t="shared" si="0"/>
        <v>0</v>
      </c>
      <c r="F19" s="141">
        <f t="shared" si="3"/>
        <v>400000</v>
      </c>
      <c r="G19" s="72">
        <f t="shared" si="4"/>
        <v>400100</v>
      </c>
      <c r="H19" s="72">
        <f t="shared" si="5"/>
        <v>418400</v>
      </c>
      <c r="I19" s="73">
        <f t="shared" si="6"/>
        <v>419207</v>
      </c>
      <c r="J19" s="89"/>
    </row>
    <row r="20" spans="1:10" x14ac:dyDescent="0.25">
      <c r="A20" s="78" t="s">
        <v>369</v>
      </c>
      <c r="B20" s="79">
        <v>0</v>
      </c>
      <c r="C20" s="35">
        <f t="shared" si="1"/>
        <v>0.31</v>
      </c>
      <c r="D20" s="105">
        <f t="shared" si="2"/>
        <v>0</v>
      </c>
      <c r="E20" s="106">
        <f t="shared" si="0"/>
        <v>0</v>
      </c>
      <c r="F20" s="141">
        <f t="shared" si="3"/>
        <v>400000</v>
      </c>
      <c r="G20" s="72">
        <f t="shared" si="4"/>
        <v>400100</v>
      </c>
      <c r="H20" s="72">
        <f t="shared" si="5"/>
        <v>418400</v>
      </c>
      <c r="I20" s="73">
        <f t="shared" si="6"/>
        <v>419207</v>
      </c>
      <c r="J20" s="89"/>
    </row>
    <row r="21" spans="1:10" x14ac:dyDescent="0.25">
      <c r="A21" s="78" t="s">
        <v>369</v>
      </c>
      <c r="B21" s="79">
        <v>0</v>
      </c>
      <c r="C21" s="35">
        <f t="shared" si="1"/>
        <v>0.31</v>
      </c>
      <c r="D21" s="105">
        <f t="shared" si="2"/>
        <v>0</v>
      </c>
      <c r="E21" s="106">
        <f t="shared" si="0"/>
        <v>0</v>
      </c>
      <c r="F21" s="141">
        <f t="shared" si="3"/>
        <v>400000</v>
      </c>
      <c r="G21" s="72">
        <f t="shared" si="4"/>
        <v>400100</v>
      </c>
      <c r="H21" s="72">
        <f t="shared" si="5"/>
        <v>418400</v>
      </c>
      <c r="I21" s="73">
        <f t="shared" si="6"/>
        <v>419207</v>
      </c>
      <c r="J21" s="89"/>
    </row>
    <row r="22" spans="1:10" x14ac:dyDescent="0.25">
      <c r="A22" s="78" t="s">
        <v>369</v>
      </c>
      <c r="B22" s="79">
        <v>0</v>
      </c>
      <c r="C22" s="35">
        <f t="shared" si="1"/>
        <v>0.31</v>
      </c>
      <c r="D22" s="105">
        <f t="shared" si="2"/>
        <v>0</v>
      </c>
      <c r="E22" s="106">
        <f t="shared" si="0"/>
        <v>0</v>
      </c>
      <c r="F22" s="141">
        <f t="shared" si="3"/>
        <v>400000</v>
      </c>
      <c r="G22" s="72">
        <f t="shared" si="4"/>
        <v>400100</v>
      </c>
      <c r="H22" s="72">
        <f t="shared" si="5"/>
        <v>418400</v>
      </c>
      <c r="I22" s="73">
        <f t="shared" si="6"/>
        <v>419207</v>
      </c>
      <c r="J22" s="89"/>
    </row>
    <row r="23" spans="1:10" x14ac:dyDescent="0.25">
      <c r="A23" s="78" t="s">
        <v>369</v>
      </c>
      <c r="B23" s="79">
        <v>0</v>
      </c>
      <c r="C23" s="35">
        <f t="shared" si="1"/>
        <v>0.31</v>
      </c>
      <c r="D23" s="105">
        <f t="shared" si="2"/>
        <v>0</v>
      </c>
      <c r="E23" s="106">
        <f t="shared" si="0"/>
        <v>0</v>
      </c>
      <c r="F23" s="141">
        <f t="shared" si="3"/>
        <v>400000</v>
      </c>
      <c r="G23" s="72">
        <f t="shared" si="4"/>
        <v>400100</v>
      </c>
      <c r="H23" s="72">
        <f t="shared" si="5"/>
        <v>418400</v>
      </c>
      <c r="I23" s="73">
        <f t="shared" si="6"/>
        <v>419207</v>
      </c>
      <c r="J23" s="89"/>
    </row>
    <row r="24" spans="1:10" ht="15.75" thickBot="1" x14ac:dyDescent="0.3">
      <c r="A24" s="80" t="s">
        <v>369</v>
      </c>
      <c r="B24" s="81">
        <v>0</v>
      </c>
      <c r="C24" s="107">
        <f t="shared" si="1"/>
        <v>0.31</v>
      </c>
      <c r="D24" s="108">
        <f t="shared" si="2"/>
        <v>0</v>
      </c>
      <c r="E24" s="109">
        <f t="shared" si="0"/>
        <v>0</v>
      </c>
      <c r="F24" s="142">
        <f t="shared" si="3"/>
        <v>400000</v>
      </c>
      <c r="G24" s="74">
        <f t="shared" si="4"/>
        <v>400100</v>
      </c>
      <c r="H24" s="74">
        <f t="shared" si="5"/>
        <v>418400</v>
      </c>
      <c r="I24" s="75">
        <f t="shared" si="6"/>
        <v>419207</v>
      </c>
      <c r="J24" s="90"/>
    </row>
    <row r="25" spans="1:10" ht="15.75" thickBot="1" x14ac:dyDescent="0.3">
      <c r="A25" s="82" t="s">
        <v>361</v>
      </c>
      <c r="B25" s="83">
        <f>SUM(B4:B24)</f>
        <v>0</v>
      </c>
      <c r="C25" s="146"/>
      <c r="D25" s="147">
        <f>SUM(D4:D24)</f>
        <v>0</v>
      </c>
      <c r="E25" s="148">
        <f>SUM(E4:E24)</f>
        <v>0</v>
      </c>
    </row>
    <row r="26" spans="1:10" x14ac:dyDescent="0.25">
      <c r="C26" s="98"/>
    </row>
    <row r="27" spans="1:10" x14ac:dyDescent="0.25">
      <c r="A27" s="9" t="s">
        <v>424</v>
      </c>
      <c r="B27" s="9"/>
      <c r="C27" s="15"/>
      <c r="D27" s="15"/>
      <c r="E27" s="15"/>
    </row>
    <row r="28" spans="1:10" x14ac:dyDescent="0.25">
      <c r="A28" s="56" t="s">
        <v>403</v>
      </c>
    </row>
    <row r="29" spans="1:10" x14ac:dyDescent="0.25">
      <c r="A29" t="s">
        <v>393</v>
      </c>
    </row>
    <row r="30" spans="1:10" x14ac:dyDescent="0.25">
      <c r="A30" t="s">
        <v>440</v>
      </c>
      <c r="C30" s="15"/>
      <c r="D30" s="15"/>
      <c r="E30" s="15"/>
    </row>
    <row r="31" spans="1:10" x14ac:dyDescent="0.25">
      <c r="A31" t="s">
        <v>439</v>
      </c>
      <c r="C31" s="15"/>
      <c r="D31" s="15"/>
      <c r="E31" s="15"/>
    </row>
    <row r="32" spans="1:10" x14ac:dyDescent="0.25">
      <c r="A32" t="s">
        <v>482</v>
      </c>
      <c r="C32" s="15"/>
      <c r="D32" s="15"/>
      <c r="E32" s="15"/>
    </row>
    <row r="33" spans="1:33" x14ac:dyDescent="0.25">
      <c r="A33" t="s">
        <v>451</v>
      </c>
      <c r="C33" s="15"/>
      <c r="D33" s="15"/>
      <c r="E33" s="15"/>
    </row>
    <row r="34" spans="1:33" x14ac:dyDescent="0.25">
      <c r="C34" s="15"/>
      <c r="D34" s="15"/>
      <c r="E34" s="15"/>
    </row>
    <row r="35" spans="1:33" x14ac:dyDescent="0.25">
      <c r="A35" s="64" t="s">
        <v>416</v>
      </c>
      <c r="C35" s="15"/>
      <c r="D35" s="15"/>
      <c r="E35" s="15"/>
    </row>
    <row r="36" spans="1:33" x14ac:dyDescent="0.25">
      <c r="A36" s="102" t="s">
        <v>470</v>
      </c>
      <c r="C36" s="15"/>
      <c r="D36" s="15"/>
      <c r="E36" s="15"/>
    </row>
    <row r="37" spans="1:33" x14ac:dyDescent="0.25">
      <c r="A37" s="69" t="s">
        <v>469</v>
      </c>
      <c r="C37" s="15"/>
      <c r="D37" s="15"/>
      <c r="E37" s="15"/>
    </row>
    <row r="38" spans="1:33" x14ac:dyDescent="0.25">
      <c r="A38" s="63" t="s">
        <v>421</v>
      </c>
      <c r="C38" s="15"/>
      <c r="D38" s="15"/>
      <c r="E38" s="15"/>
    </row>
    <row r="39" spans="1:33" x14ac:dyDescent="0.25">
      <c r="A39" s="63" t="s">
        <v>422</v>
      </c>
      <c r="C39" s="15"/>
      <c r="D39" s="15"/>
      <c r="E39" s="15"/>
    </row>
    <row r="40" spans="1:33" x14ac:dyDescent="0.25">
      <c r="A40" s="19"/>
      <c r="C40" s="15"/>
      <c r="D40" s="15"/>
      <c r="E40" s="15"/>
    </row>
    <row r="41" spans="1:33" x14ac:dyDescent="0.25">
      <c r="A41" s="64" t="s">
        <v>429</v>
      </c>
      <c r="C41" s="15"/>
      <c r="D41" s="15"/>
      <c r="E41" s="15"/>
    </row>
    <row r="42" spans="1:33" x14ac:dyDescent="0.25">
      <c r="A42" s="63" t="s">
        <v>471</v>
      </c>
      <c r="C42" s="15"/>
      <c r="D42" s="15"/>
      <c r="E42" s="15"/>
    </row>
    <row r="43" spans="1:33" x14ac:dyDescent="0.25">
      <c r="A43" s="67" t="s">
        <v>430</v>
      </c>
      <c r="C43" s="15"/>
      <c r="D43" s="15"/>
      <c r="E43" s="15"/>
    </row>
    <row r="44" spans="1:33" x14ac:dyDescent="0.25">
      <c r="C44" s="15"/>
      <c r="D44" s="15"/>
      <c r="E44" s="15"/>
    </row>
    <row r="45" spans="1:33" x14ac:dyDescent="0.25">
      <c r="C45" s="15"/>
      <c r="D45" s="15"/>
      <c r="E45" s="15"/>
    </row>
    <row r="46" spans="1:33" hidden="1" outlineLevel="1" x14ac:dyDescent="0.25">
      <c r="C46" s="15"/>
      <c r="D46" s="15"/>
      <c r="E46" s="15"/>
      <c r="AB46" t="s">
        <v>386</v>
      </c>
      <c r="AD46" t="s">
        <v>385</v>
      </c>
    </row>
    <row r="47" spans="1:33" hidden="1" outlineLevel="1" x14ac:dyDescent="0.25">
      <c r="C47" s="15"/>
      <c r="D47" s="15"/>
      <c r="E47" s="15"/>
      <c r="W47" s="154" t="s">
        <v>384</v>
      </c>
      <c r="X47" t="s">
        <v>484</v>
      </c>
      <c r="Y47" t="s">
        <v>474</v>
      </c>
      <c r="Z47" t="s">
        <v>473</v>
      </c>
      <c r="AA47" t="s">
        <v>458</v>
      </c>
      <c r="AB47" t="s">
        <v>383</v>
      </c>
      <c r="AC47" t="s">
        <v>3</v>
      </c>
      <c r="AD47" t="s">
        <v>363</v>
      </c>
      <c r="AE47" t="s">
        <v>362</v>
      </c>
      <c r="AF47" t="s">
        <v>364</v>
      </c>
      <c r="AG47" t="s">
        <v>365</v>
      </c>
    </row>
    <row r="48" spans="1:33" hidden="1" outlineLevel="1" x14ac:dyDescent="0.25">
      <c r="W48" s="154" t="s">
        <v>369</v>
      </c>
      <c r="X48">
        <f>_xlfn.XLOOKUP(W48,'[1]Fringe rates and acct codes'!$B$5:$B$21,'[1]Fringe rates and acct codes'!$C$5:$C$21)</f>
        <v>0.31</v>
      </c>
      <c r="Y48">
        <v>0.308</v>
      </c>
      <c r="Z48">
        <v>0.29399999999999998</v>
      </c>
      <c r="AA48">
        <v>0.28999999999999998</v>
      </c>
      <c r="AB48">
        <v>0.28999999999999998</v>
      </c>
      <c r="AC48">
        <v>0.28399999999999997</v>
      </c>
      <c r="AD48">
        <v>400000</v>
      </c>
      <c r="AE48">
        <v>400100</v>
      </c>
      <c r="AF48">
        <v>418400</v>
      </c>
      <c r="AG48">
        <v>419207</v>
      </c>
    </row>
    <row r="49" spans="23:33" hidden="1" outlineLevel="1" x14ac:dyDescent="0.25">
      <c r="W49" s="154" t="s">
        <v>370</v>
      </c>
      <c r="X49">
        <f>_xlfn.XLOOKUP(W49,'[1]Fringe rates and acct codes'!$B$5:$B$21,'[1]Fringe rates and acct codes'!$C$5:$C$21)</f>
        <v>0.4</v>
      </c>
      <c r="Y49">
        <v>0.39100000000000001</v>
      </c>
      <c r="Z49">
        <v>0.379</v>
      </c>
      <c r="AA49">
        <v>0.373</v>
      </c>
      <c r="AB49">
        <v>0.37</v>
      </c>
      <c r="AC49">
        <v>0.36399999999999999</v>
      </c>
      <c r="AD49">
        <v>400290</v>
      </c>
      <c r="AE49">
        <v>400310</v>
      </c>
      <c r="AF49">
        <v>418610</v>
      </c>
      <c r="AG49">
        <v>419209</v>
      </c>
    </row>
    <row r="50" spans="23:33" hidden="1" outlineLevel="1" x14ac:dyDescent="0.25">
      <c r="W50" s="154" t="s">
        <v>371</v>
      </c>
      <c r="X50">
        <f>_xlfn.XLOOKUP(W50,'[1]Fringe rates and acct codes'!$B$5:$B$21,'[1]Fringe rates and acct codes'!$C$5:$C$21)</f>
        <v>0.4</v>
      </c>
      <c r="Y50">
        <v>0.39100000000000001</v>
      </c>
      <c r="Z50">
        <v>0.379</v>
      </c>
      <c r="AA50">
        <v>0.373</v>
      </c>
      <c r="AB50">
        <v>0.37</v>
      </c>
      <c r="AC50">
        <v>0.36399999999999999</v>
      </c>
      <c r="AD50">
        <v>400390</v>
      </c>
      <c r="AE50">
        <v>400500</v>
      </c>
      <c r="AF50">
        <v>418710</v>
      </c>
      <c r="AG50">
        <v>419209</v>
      </c>
    </row>
    <row r="51" spans="23:33" hidden="1" outlineLevel="1" x14ac:dyDescent="0.25">
      <c r="W51" s="154" t="s">
        <v>372</v>
      </c>
      <c r="X51">
        <f>_xlfn.XLOOKUP(W51,'[1]Fringe rates and acct codes'!$B$5:$B$21,'[1]Fringe rates and acct codes'!$C$5:$C$21)</f>
        <v>0.4</v>
      </c>
      <c r="Y51">
        <v>0.39100000000000001</v>
      </c>
      <c r="Z51">
        <v>0.379</v>
      </c>
      <c r="AA51">
        <v>0.373</v>
      </c>
      <c r="AB51">
        <v>0.37</v>
      </c>
      <c r="AC51">
        <v>0.36399999999999999</v>
      </c>
      <c r="AD51">
        <v>400550</v>
      </c>
      <c r="AE51">
        <v>400600</v>
      </c>
      <c r="AF51">
        <v>418810</v>
      </c>
      <c r="AG51">
        <v>419209</v>
      </c>
    </row>
    <row r="52" spans="23:33" hidden="1" outlineLevel="1" x14ac:dyDescent="0.25">
      <c r="W52" s="154" t="s">
        <v>374</v>
      </c>
      <c r="X52">
        <f>_xlfn.XLOOKUP(W52,'[1]Fringe rates and acct codes'!$B$5:$B$21,'[1]Fringe rates and acct codes'!$C$5:$C$21)</f>
        <v>0.31</v>
      </c>
      <c r="Y52">
        <v>0.308</v>
      </c>
      <c r="Z52">
        <v>0.29399999999999998</v>
      </c>
      <c r="AA52">
        <v>0.28999999999999998</v>
      </c>
      <c r="AB52">
        <v>0.28999999999999998</v>
      </c>
      <c r="AC52">
        <v>0.28399999999999997</v>
      </c>
      <c r="AD52">
        <v>400690</v>
      </c>
      <c r="AE52">
        <v>400714</v>
      </c>
      <c r="AF52">
        <v>418910</v>
      </c>
      <c r="AG52">
        <v>419207</v>
      </c>
    </row>
    <row r="53" spans="23:33" hidden="1" outlineLevel="1" x14ac:dyDescent="0.25">
      <c r="W53" s="154" t="s">
        <v>373</v>
      </c>
      <c r="X53">
        <f>_xlfn.XLOOKUP(W53,'[1]Fringe rates and acct codes'!$B$5:$B$21,'[1]Fringe rates and acct codes'!$C$5:$C$21)</f>
        <v>0.14599999999999999</v>
      </c>
      <c r="Y53">
        <v>0.15</v>
      </c>
      <c r="Z53">
        <v>0.16500000000000001</v>
      </c>
      <c r="AA53">
        <v>0.16</v>
      </c>
      <c r="AB53">
        <v>0.17699999999999999</v>
      </c>
      <c r="AC53">
        <v>0.158</v>
      </c>
      <c r="AD53">
        <v>401200</v>
      </c>
      <c r="AE53">
        <v>401300</v>
      </c>
      <c r="AF53">
        <v>420500</v>
      </c>
      <c r="AG53">
        <v>422176</v>
      </c>
    </row>
    <row r="54" spans="23:33" hidden="1" outlineLevel="1" x14ac:dyDescent="0.25">
      <c r="W54" s="154" t="s">
        <v>375</v>
      </c>
      <c r="X54">
        <f>_xlfn.XLOOKUP(W54,'[1]Fringe rates and acct codes'!$B$5:$B$21,'[1]Fringe rates and acct codes'!$C$5:$C$21)</f>
        <v>0.114</v>
      </c>
      <c r="Y54">
        <v>9.5000000000000001E-2</v>
      </c>
      <c r="Z54">
        <v>9.2999999999999999E-2</v>
      </c>
      <c r="AA54">
        <v>0.11</v>
      </c>
      <c r="AB54">
        <v>0.123</v>
      </c>
      <c r="AC54">
        <v>0.12</v>
      </c>
      <c r="AD54">
        <v>402200</v>
      </c>
      <c r="AE54">
        <v>402202</v>
      </c>
      <c r="AF54">
        <v>422210</v>
      </c>
      <c r="AG54">
        <v>422447</v>
      </c>
    </row>
    <row r="55" spans="23:33" hidden="1" outlineLevel="1" x14ac:dyDescent="0.25">
      <c r="W55" s="154" t="s">
        <v>367</v>
      </c>
      <c r="X55">
        <f>_xlfn.XLOOKUP(W55,'[1]Fringe rates and acct codes'!$B$5:$B$21,'[1]Fringe rates and acct codes'!$C$5:$C$21)</f>
        <v>0.114</v>
      </c>
      <c r="Y55">
        <v>9.5000000000000001E-2</v>
      </c>
      <c r="Z55">
        <v>9.2999999999999999E-2</v>
      </c>
      <c r="AA55">
        <v>0.11</v>
      </c>
      <c r="AB55">
        <v>0.123</v>
      </c>
      <c r="AC55">
        <v>0.12</v>
      </c>
      <c r="AD55">
        <v>402200</v>
      </c>
      <c r="AE55">
        <v>402205</v>
      </c>
      <c r="AF55">
        <v>422400</v>
      </c>
      <c r="AG55">
        <v>422447</v>
      </c>
    </row>
    <row r="56" spans="23:33" hidden="1" outlineLevel="1" x14ac:dyDescent="0.25">
      <c r="W56" s="154" t="s">
        <v>376</v>
      </c>
      <c r="X56">
        <f>_xlfn.XLOOKUP(W56,'[1]Fringe rates and acct codes'!$B$5:$B$21,'[1]Fringe rates and acct codes'!$C$5:$C$21)</f>
        <v>0.4</v>
      </c>
      <c r="Y56">
        <v>0.39100000000000001</v>
      </c>
      <c r="Z56">
        <v>0.379</v>
      </c>
      <c r="AA56">
        <v>0.373</v>
      </c>
      <c r="AB56">
        <v>0.37</v>
      </c>
      <c r="AC56">
        <v>0.36399999999999999</v>
      </c>
      <c r="AD56">
        <v>402500</v>
      </c>
      <c r="AE56">
        <v>402600</v>
      </c>
      <c r="AF56">
        <v>422500</v>
      </c>
      <c r="AG56">
        <v>422727</v>
      </c>
    </row>
    <row r="57" spans="23:33" hidden="1" outlineLevel="1" x14ac:dyDescent="0.25">
      <c r="W57" s="154" t="s">
        <v>377</v>
      </c>
      <c r="X57">
        <f>_xlfn.XLOOKUP(W57,'[1]Fringe rates and acct codes'!$B$5:$B$21,'[1]Fringe rates and acct codes'!$C$5:$C$21)</f>
        <v>0.14599999999999999</v>
      </c>
      <c r="Y57">
        <v>0.15</v>
      </c>
      <c r="Z57">
        <v>0.16500000000000001</v>
      </c>
      <c r="AA57">
        <v>0.16</v>
      </c>
      <c r="AB57">
        <v>0.17699999999999999</v>
      </c>
      <c r="AC57">
        <v>0.158</v>
      </c>
      <c r="AD57">
        <v>402650</v>
      </c>
      <c r="AE57">
        <v>402700</v>
      </c>
      <c r="AF57">
        <v>422610</v>
      </c>
      <c r="AG57">
        <v>422728</v>
      </c>
    </row>
    <row r="58" spans="23:33" hidden="1" outlineLevel="1" x14ac:dyDescent="0.25">
      <c r="W58" s="154" t="s">
        <v>378</v>
      </c>
      <c r="X58">
        <f>_xlfn.XLOOKUP(W58,'[1]Fringe rates and acct codes'!$B$5:$B$21,'[1]Fringe rates and acct codes'!$C$5:$C$21)</f>
        <v>0.4</v>
      </c>
      <c r="Y58">
        <v>0.39100000000000001</v>
      </c>
      <c r="Z58">
        <v>0.379</v>
      </c>
      <c r="AA58">
        <v>0.373</v>
      </c>
      <c r="AB58">
        <v>0.37</v>
      </c>
      <c r="AC58">
        <v>0.36399999999999999</v>
      </c>
      <c r="AD58">
        <v>405000</v>
      </c>
      <c r="AE58">
        <v>405100</v>
      </c>
      <c r="AF58">
        <v>425000</v>
      </c>
      <c r="AG58">
        <v>425802</v>
      </c>
    </row>
    <row r="59" spans="23:33" hidden="1" outlineLevel="1" x14ac:dyDescent="0.25">
      <c r="W59" s="154" t="s">
        <v>379</v>
      </c>
      <c r="X59">
        <f>_xlfn.XLOOKUP(W59,'[1]Fringe rates and acct codes'!$B$5:$B$21,'[1]Fringe rates and acct codes'!$C$5:$C$21)</f>
        <v>0.14599999999999999</v>
      </c>
      <c r="Y59">
        <v>0.15</v>
      </c>
      <c r="Z59">
        <v>0.16500000000000001</v>
      </c>
      <c r="AA59">
        <v>0.16</v>
      </c>
      <c r="AB59">
        <v>0.17699999999999999</v>
      </c>
      <c r="AC59">
        <v>0.158</v>
      </c>
      <c r="AD59">
        <v>405250</v>
      </c>
      <c r="AE59">
        <v>405300</v>
      </c>
      <c r="AF59">
        <v>425210</v>
      </c>
      <c r="AG59">
        <v>425803</v>
      </c>
    </row>
    <row r="60" spans="23:33" hidden="1" outlineLevel="1" x14ac:dyDescent="0.25">
      <c r="W60" s="154" t="s">
        <v>380</v>
      </c>
      <c r="X60">
        <f>_xlfn.XLOOKUP(W60,'[1]Fringe rates and acct codes'!$B$5:$B$21,'[1]Fringe rates and acct codes'!$C$5:$C$21)</f>
        <v>1.7999999999999999E-2</v>
      </c>
      <c r="Y60">
        <v>1.2E-2</v>
      </c>
      <c r="Z60">
        <v>1.7000000000000001E-2</v>
      </c>
      <c r="AA60">
        <v>1.2999999999999999E-2</v>
      </c>
      <c r="AB60">
        <v>1.2999999999999999E-2</v>
      </c>
      <c r="AC60">
        <v>1.0999999999999999E-2</v>
      </c>
      <c r="AD60">
        <v>407500</v>
      </c>
      <c r="AE60">
        <v>407600</v>
      </c>
      <c r="AF60">
        <v>427500</v>
      </c>
      <c r="AG60">
        <v>428301</v>
      </c>
    </row>
    <row r="61" spans="23:33" hidden="1" outlineLevel="1" x14ac:dyDescent="0.25">
      <c r="X61"/>
    </row>
    <row r="62" spans="23:33" hidden="1" outlineLevel="1" x14ac:dyDescent="0.25"/>
    <row r="63" spans="23:33" collapsed="1" x14ac:dyDescent="0.25"/>
  </sheetData>
  <sheetProtection algorithmName="SHA-512" hashValue="gyZ+PjJiysX1+pBYLNyIJGMTGP8GXjPInGQu6mwNYHrs3y03bVLNT1HxHOVxC+BNKFGlaxGhtO3EiTkIzc0OlA==" saltValue="msW5rEcErGD91JrUmzu6nw==" spinCount="100000" sheet="1" objects="1" scenarios="1"/>
  <mergeCells count="5">
    <mergeCell ref="J2:J3"/>
    <mergeCell ref="A1:J1"/>
    <mergeCell ref="A2:B2"/>
    <mergeCell ref="C2:E2"/>
    <mergeCell ref="F2:I2"/>
  </mergeCells>
  <dataValidations count="1">
    <dataValidation type="list" allowBlank="1" showInputMessage="1" showErrorMessage="1" sqref="A4:A24" xr:uid="{00000000-0002-0000-0200-000000000000}">
      <formula1>$W$48:$W$60</formula1>
    </dataValidation>
  </dataValidations>
  <hyperlinks>
    <hyperlink ref="A37" r:id="rId1" xr:uid="{00000000-0004-0000-0200-000000000000}"/>
    <hyperlink ref="A43" r:id="rId2" location="types_of_positions-363" xr:uid="{AE02C6BB-1E40-43AF-8552-491AD90D78F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4"/>
  <sheetViews>
    <sheetView showGridLines="0" workbookViewId="0">
      <selection activeCell="C19" sqref="C19"/>
    </sheetView>
  </sheetViews>
  <sheetFormatPr defaultRowHeight="15" x14ac:dyDescent="0.25"/>
  <cols>
    <col min="1" max="1" width="49" bestFit="1" customWidth="1"/>
    <col min="2" max="2" width="12.42578125" customWidth="1"/>
    <col min="3" max="3" width="13" customWidth="1"/>
    <col min="4" max="5" width="13.28515625" customWidth="1"/>
    <col min="6" max="6" width="12" customWidth="1"/>
    <col min="8" max="8" width="9.5703125" customWidth="1"/>
  </cols>
  <sheetData>
    <row r="1" spans="1:21" x14ac:dyDescent="0.25">
      <c r="A1" s="184" t="s">
        <v>381</v>
      </c>
      <c r="B1" s="184"/>
      <c r="C1" s="184"/>
      <c r="D1" s="184"/>
      <c r="E1" s="184"/>
      <c r="F1" s="185"/>
      <c r="G1" s="186" t="s">
        <v>413</v>
      </c>
      <c r="H1" s="187"/>
      <c r="I1" s="187"/>
      <c r="J1" s="188"/>
      <c r="O1" s="9"/>
      <c r="P1" s="9"/>
      <c r="Q1" s="9"/>
      <c r="R1" s="9"/>
      <c r="S1" s="9"/>
      <c r="T1" s="9"/>
      <c r="U1" s="9"/>
    </row>
    <row r="2" spans="1:21" ht="15.75" thickBot="1" x14ac:dyDescent="0.3">
      <c r="A2" s="190" t="s">
        <v>382</v>
      </c>
      <c r="B2" s="190"/>
      <c r="C2" s="190"/>
      <c r="D2" s="190"/>
      <c r="E2" s="190"/>
      <c r="F2" s="191"/>
      <c r="G2" s="179"/>
      <c r="H2" s="180"/>
      <c r="I2" s="180"/>
      <c r="J2" s="189"/>
      <c r="O2" s="9"/>
      <c r="P2" s="9"/>
      <c r="Q2" s="9"/>
      <c r="R2" s="9"/>
      <c r="S2" s="9"/>
      <c r="T2" s="9"/>
      <c r="U2" s="9"/>
    </row>
    <row r="3" spans="1:21" ht="48" customHeight="1" thickBot="1" x14ac:dyDescent="0.3">
      <c r="A3" s="58" t="s">
        <v>360</v>
      </c>
      <c r="B3" s="131" t="s">
        <v>366</v>
      </c>
      <c r="C3" s="164" t="s">
        <v>494</v>
      </c>
      <c r="D3" s="130" t="s">
        <v>488</v>
      </c>
      <c r="E3" s="130" t="s">
        <v>489</v>
      </c>
      <c r="F3" s="165" t="s">
        <v>490</v>
      </c>
      <c r="G3" s="164" t="s">
        <v>363</v>
      </c>
      <c r="H3" s="130" t="s">
        <v>362</v>
      </c>
      <c r="I3" s="130" t="s">
        <v>364</v>
      </c>
      <c r="J3" s="131" t="s">
        <v>365</v>
      </c>
    </row>
    <row r="4" spans="1:21" x14ac:dyDescent="0.25">
      <c r="A4" s="26" t="s">
        <v>369</v>
      </c>
      <c r="B4" s="99">
        <v>0</v>
      </c>
      <c r="C4" s="33">
        <v>0.31</v>
      </c>
      <c r="D4" s="29">
        <f t="shared" ref="D4:D16" si="0">ROUND(B4/(1+C4),0)</f>
        <v>0</v>
      </c>
      <c r="E4" s="29">
        <f>ROUND(C4*D4,0)</f>
        <v>0</v>
      </c>
      <c r="F4" s="34">
        <f>ROUND(D4+E4,0)</f>
        <v>0</v>
      </c>
      <c r="G4" s="26">
        <v>400000</v>
      </c>
      <c r="H4" s="20">
        <v>400100</v>
      </c>
      <c r="I4" s="20">
        <v>418400</v>
      </c>
      <c r="J4" s="59">
        <v>419207</v>
      </c>
    </row>
    <row r="5" spans="1:21" x14ac:dyDescent="0.25">
      <c r="A5" s="27" t="s">
        <v>370</v>
      </c>
      <c r="B5" s="100">
        <v>0</v>
      </c>
      <c r="C5" s="35">
        <v>0.4</v>
      </c>
      <c r="D5" s="30">
        <f t="shared" si="0"/>
        <v>0</v>
      </c>
      <c r="E5" s="30">
        <f t="shared" ref="E5:E16" si="1">ROUND(C5*D5,0)</f>
        <v>0</v>
      </c>
      <c r="F5" s="36">
        <f t="shared" ref="F5:F16" si="2">ROUND(D5+E5,0)</f>
        <v>0</v>
      </c>
      <c r="G5" s="27">
        <v>400290</v>
      </c>
      <c r="H5" s="21">
        <v>400310</v>
      </c>
      <c r="I5" s="21">
        <v>418610</v>
      </c>
      <c r="J5" s="60">
        <v>419209</v>
      </c>
    </row>
    <row r="6" spans="1:21" x14ac:dyDescent="0.25">
      <c r="A6" s="27" t="s">
        <v>371</v>
      </c>
      <c r="B6" s="100">
        <v>0</v>
      </c>
      <c r="C6" s="35">
        <v>0.4</v>
      </c>
      <c r="D6" s="30">
        <f t="shared" si="0"/>
        <v>0</v>
      </c>
      <c r="E6" s="30">
        <f t="shared" si="1"/>
        <v>0</v>
      </c>
      <c r="F6" s="36">
        <f t="shared" si="2"/>
        <v>0</v>
      </c>
      <c r="G6" s="27">
        <v>400390</v>
      </c>
      <c r="H6" s="21">
        <v>400500</v>
      </c>
      <c r="I6" s="21">
        <v>418710</v>
      </c>
      <c r="J6" s="60">
        <v>419209</v>
      </c>
    </row>
    <row r="7" spans="1:21" x14ac:dyDescent="0.25">
      <c r="A7" s="27" t="s">
        <v>372</v>
      </c>
      <c r="B7" s="100">
        <v>0</v>
      </c>
      <c r="C7" s="35">
        <v>0.4</v>
      </c>
      <c r="D7" s="30">
        <f t="shared" si="0"/>
        <v>0</v>
      </c>
      <c r="E7" s="30">
        <f t="shared" si="1"/>
        <v>0</v>
      </c>
      <c r="F7" s="36">
        <f t="shared" si="2"/>
        <v>0</v>
      </c>
      <c r="G7" s="27">
        <v>400550</v>
      </c>
      <c r="H7" s="21">
        <v>400600</v>
      </c>
      <c r="I7" s="21">
        <v>418810</v>
      </c>
      <c r="J7" s="60">
        <v>419209</v>
      </c>
    </row>
    <row r="8" spans="1:21" x14ac:dyDescent="0.25">
      <c r="A8" s="27" t="s">
        <v>374</v>
      </c>
      <c r="B8" s="100">
        <v>0</v>
      </c>
      <c r="C8" s="35">
        <v>0.31</v>
      </c>
      <c r="D8" s="30">
        <f t="shared" si="0"/>
        <v>0</v>
      </c>
      <c r="E8" s="30">
        <f t="shared" si="1"/>
        <v>0</v>
      </c>
      <c r="F8" s="36">
        <f t="shared" si="2"/>
        <v>0</v>
      </c>
      <c r="G8" s="27">
        <v>400690</v>
      </c>
      <c r="H8" s="21">
        <v>400714</v>
      </c>
      <c r="I8" s="21">
        <v>418910</v>
      </c>
      <c r="J8" s="60">
        <v>419207</v>
      </c>
    </row>
    <row r="9" spans="1:21" x14ac:dyDescent="0.25">
      <c r="A9" s="27" t="s">
        <v>373</v>
      </c>
      <c r="B9" s="100">
        <v>0</v>
      </c>
      <c r="C9" s="35">
        <v>0.14599999999999999</v>
      </c>
      <c r="D9" s="30">
        <f t="shared" si="0"/>
        <v>0</v>
      </c>
      <c r="E9" s="30">
        <f t="shared" si="1"/>
        <v>0</v>
      </c>
      <c r="F9" s="36">
        <f t="shared" si="2"/>
        <v>0</v>
      </c>
      <c r="G9" s="27">
        <v>401200</v>
      </c>
      <c r="H9" s="21">
        <v>401300</v>
      </c>
      <c r="I9" s="21">
        <v>420500</v>
      </c>
      <c r="J9" s="60">
        <v>422176</v>
      </c>
    </row>
    <row r="10" spans="1:21" x14ac:dyDescent="0.25">
      <c r="A10" s="27" t="s">
        <v>375</v>
      </c>
      <c r="B10" s="100">
        <v>0</v>
      </c>
      <c r="C10" s="35">
        <v>0.114</v>
      </c>
      <c r="D10" s="30">
        <f t="shared" si="0"/>
        <v>0</v>
      </c>
      <c r="E10" s="30">
        <f t="shared" si="1"/>
        <v>0</v>
      </c>
      <c r="F10" s="36">
        <f t="shared" si="2"/>
        <v>0</v>
      </c>
      <c r="G10" s="27">
        <v>402200</v>
      </c>
      <c r="H10" s="21">
        <v>402202</v>
      </c>
      <c r="I10" s="21">
        <v>422210</v>
      </c>
      <c r="J10" s="60">
        <v>422447</v>
      </c>
    </row>
    <row r="11" spans="1:21" x14ac:dyDescent="0.25">
      <c r="A11" s="27" t="s">
        <v>367</v>
      </c>
      <c r="B11" s="100">
        <v>0</v>
      </c>
      <c r="C11" s="35">
        <v>0.114</v>
      </c>
      <c r="D11" s="30">
        <f t="shared" si="0"/>
        <v>0</v>
      </c>
      <c r="E11" s="30">
        <f t="shared" si="1"/>
        <v>0</v>
      </c>
      <c r="F11" s="36">
        <f t="shared" si="2"/>
        <v>0</v>
      </c>
      <c r="G11" s="27">
        <v>402200</v>
      </c>
      <c r="H11" s="21">
        <v>402205</v>
      </c>
      <c r="I11" s="21">
        <v>422400</v>
      </c>
      <c r="J11" s="60">
        <v>422447</v>
      </c>
    </row>
    <row r="12" spans="1:21" x14ac:dyDescent="0.25">
      <c r="A12" s="27" t="s">
        <v>376</v>
      </c>
      <c r="B12" s="100">
        <v>0</v>
      </c>
      <c r="C12" s="35">
        <v>0.4</v>
      </c>
      <c r="D12" s="30">
        <f t="shared" si="0"/>
        <v>0</v>
      </c>
      <c r="E12" s="30">
        <f t="shared" si="1"/>
        <v>0</v>
      </c>
      <c r="F12" s="36">
        <f t="shared" si="2"/>
        <v>0</v>
      </c>
      <c r="G12" s="27">
        <v>402500</v>
      </c>
      <c r="H12" s="21">
        <v>402600</v>
      </c>
      <c r="I12" s="21">
        <v>422500</v>
      </c>
      <c r="J12" s="60">
        <v>422727</v>
      </c>
    </row>
    <row r="13" spans="1:21" x14ac:dyDescent="0.25">
      <c r="A13" s="27" t="s">
        <v>377</v>
      </c>
      <c r="B13" s="100">
        <v>0</v>
      </c>
      <c r="C13" s="35">
        <v>0.14599999999999999</v>
      </c>
      <c r="D13" s="30">
        <f t="shared" si="0"/>
        <v>0</v>
      </c>
      <c r="E13" s="30">
        <f t="shared" si="1"/>
        <v>0</v>
      </c>
      <c r="F13" s="36">
        <f t="shared" si="2"/>
        <v>0</v>
      </c>
      <c r="G13" s="27">
        <v>402650</v>
      </c>
      <c r="H13" s="21">
        <v>402700</v>
      </c>
      <c r="I13" s="21">
        <v>422610</v>
      </c>
      <c r="J13" s="60">
        <v>422728</v>
      </c>
    </row>
    <row r="14" spans="1:21" x14ac:dyDescent="0.25">
      <c r="A14" s="27" t="s">
        <v>378</v>
      </c>
      <c r="B14" s="100">
        <v>0</v>
      </c>
      <c r="C14" s="35">
        <v>0.4</v>
      </c>
      <c r="D14" s="30">
        <f t="shared" si="0"/>
        <v>0</v>
      </c>
      <c r="E14" s="30">
        <f t="shared" si="1"/>
        <v>0</v>
      </c>
      <c r="F14" s="36">
        <f t="shared" si="2"/>
        <v>0</v>
      </c>
      <c r="G14" s="27">
        <v>405000</v>
      </c>
      <c r="H14" s="21">
        <v>405100</v>
      </c>
      <c r="I14" s="21">
        <v>425000</v>
      </c>
      <c r="J14" s="60">
        <v>425802</v>
      </c>
    </row>
    <row r="15" spans="1:21" x14ac:dyDescent="0.25">
      <c r="A15" s="27" t="s">
        <v>379</v>
      </c>
      <c r="B15" s="100">
        <v>0</v>
      </c>
      <c r="C15" s="35">
        <v>0.14599999999999999</v>
      </c>
      <c r="D15" s="30">
        <f t="shared" si="0"/>
        <v>0</v>
      </c>
      <c r="E15" s="30">
        <f t="shared" si="1"/>
        <v>0</v>
      </c>
      <c r="F15" s="36">
        <f t="shared" si="2"/>
        <v>0</v>
      </c>
      <c r="G15" s="27">
        <v>405250</v>
      </c>
      <c r="H15" s="21">
        <v>405300</v>
      </c>
      <c r="I15" s="21">
        <v>425210</v>
      </c>
      <c r="J15" s="60">
        <v>425803</v>
      </c>
    </row>
    <row r="16" spans="1:21" ht="15.75" thickBot="1" x14ac:dyDescent="0.3">
      <c r="A16" s="31" t="s">
        <v>380</v>
      </c>
      <c r="B16" s="101">
        <v>0</v>
      </c>
      <c r="C16" s="37">
        <v>1.7999999999999999E-2</v>
      </c>
      <c r="D16" s="32">
        <f t="shared" si="0"/>
        <v>0</v>
      </c>
      <c r="E16" s="32">
        <f t="shared" si="1"/>
        <v>0</v>
      </c>
      <c r="F16" s="38">
        <f t="shared" si="2"/>
        <v>0</v>
      </c>
      <c r="G16" s="28">
        <v>407500</v>
      </c>
      <c r="H16" s="22">
        <v>407600</v>
      </c>
      <c r="I16" s="22">
        <v>427500</v>
      </c>
      <c r="J16" s="61">
        <v>428301</v>
      </c>
    </row>
    <row r="17" spans="1:7" ht="16.5" thickTop="1" thickBot="1" x14ac:dyDescent="0.3">
      <c r="A17" s="39" t="s">
        <v>361</v>
      </c>
      <c r="B17" s="40">
        <f>SUM(B4:B16)</f>
        <v>0</v>
      </c>
      <c r="C17" s="41"/>
      <c r="D17" s="42">
        <f>SUM(D4:D16)</f>
        <v>0</v>
      </c>
      <c r="E17" s="42">
        <f>SUM(E4:E16)</f>
        <v>0</v>
      </c>
      <c r="F17" s="43">
        <f>SUM(F4:F16)</f>
        <v>0</v>
      </c>
      <c r="G17" s="57"/>
    </row>
    <row r="18" spans="1:7" x14ac:dyDescent="0.25">
      <c r="A18" s="18"/>
      <c r="C18" s="98"/>
      <c r="F18" s="1"/>
    </row>
    <row r="19" spans="1:7" x14ac:dyDescent="0.25">
      <c r="A19" s="9" t="s">
        <v>419</v>
      </c>
      <c r="F19" s="1"/>
    </row>
    <row r="20" spans="1:7" x14ac:dyDescent="0.25">
      <c r="A20" s="56" t="s">
        <v>420</v>
      </c>
      <c r="F20" s="1"/>
    </row>
    <row r="21" spans="1:7" x14ac:dyDescent="0.25">
      <c r="A21" t="s">
        <v>408</v>
      </c>
      <c r="F21" s="1"/>
    </row>
    <row r="22" spans="1:7" x14ac:dyDescent="0.25">
      <c r="A22" t="s">
        <v>398</v>
      </c>
      <c r="F22" s="1"/>
    </row>
    <row r="23" spans="1:7" x14ac:dyDescent="0.25">
      <c r="A23" t="s">
        <v>399</v>
      </c>
      <c r="F23" s="1"/>
    </row>
    <row r="24" spans="1:7" x14ac:dyDescent="0.25">
      <c r="A24" t="s">
        <v>476</v>
      </c>
      <c r="F24" s="1"/>
    </row>
    <row r="25" spans="1:7" x14ac:dyDescent="0.25">
      <c r="F25" s="1"/>
    </row>
    <row r="26" spans="1:7" x14ac:dyDescent="0.25">
      <c r="A26" s="64" t="s">
        <v>429</v>
      </c>
      <c r="F26" s="1"/>
    </row>
    <row r="27" spans="1:7" x14ac:dyDescent="0.25">
      <c r="A27" s="63" t="s">
        <v>471</v>
      </c>
      <c r="F27" s="1"/>
    </row>
    <row r="28" spans="1:7" x14ac:dyDescent="0.25">
      <c r="A28" s="67" t="s">
        <v>430</v>
      </c>
      <c r="F28" s="1"/>
    </row>
    <row r="29" spans="1:7" x14ac:dyDescent="0.25">
      <c r="F29" s="1"/>
    </row>
    <row r="30" spans="1:7" x14ac:dyDescent="0.25">
      <c r="F30" s="1"/>
    </row>
    <row r="31" spans="1:7" x14ac:dyDescent="0.25">
      <c r="F31" s="1"/>
    </row>
    <row r="32" spans="1:7" x14ac:dyDescent="0.25">
      <c r="F32" s="1"/>
    </row>
    <row r="33" spans="6:6" x14ac:dyDescent="0.25">
      <c r="F33" s="1"/>
    </row>
    <row r="34" spans="6:6" x14ac:dyDescent="0.25">
      <c r="F34" s="1"/>
    </row>
  </sheetData>
  <sheetProtection algorithmName="SHA-512" hashValue="WU4wqkPVO8qHrChHIrCwZditBdyhmoC3H1NtDIbzZnMJW2TONlk8H5ENJ1O4L7I4ECajEzsjxsoGvHox8h+veQ==" saltValue="MnknEox0VzV9w5bm63+PqA==" spinCount="100000" sheet="1" objects="1" scenarios="1"/>
  <mergeCells count="3">
    <mergeCell ref="A1:F1"/>
    <mergeCell ref="G1:J2"/>
    <mergeCell ref="A2:F2"/>
  </mergeCells>
  <hyperlinks>
    <hyperlink ref="A28" r:id="rId1" location="types_of_positions-363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33"/>
  <sheetViews>
    <sheetView showGridLines="0" workbookViewId="0">
      <selection activeCell="D16" sqref="D16"/>
    </sheetView>
  </sheetViews>
  <sheetFormatPr defaultRowHeight="15" x14ac:dyDescent="0.25"/>
  <cols>
    <col min="1" max="1" width="13.5703125" customWidth="1"/>
    <col min="2" max="2" width="14.140625" bestFit="1" customWidth="1"/>
    <col min="3" max="3" width="12.5703125" customWidth="1"/>
    <col min="4" max="4" width="13.28515625" customWidth="1"/>
    <col min="5" max="5" width="13.140625" customWidth="1"/>
    <col min="6" max="6" width="12.42578125" customWidth="1"/>
    <col min="7" max="7" width="12.5703125" customWidth="1"/>
    <col min="8" max="8" width="5.140625" customWidth="1"/>
    <col min="9" max="9" width="12" bestFit="1" customWidth="1"/>
    <col min="10" max="10" width="10.28515625" bestFit="1" customWidth="1"/>
    <col min="11" max="11" width="11.140625" customWidth="1"/>
    <col min="12" max="12" width="11" customWidth="1"/>
    <col min="13" max="13" width="13.42578125" style="1" customWidth="1"/>
    <col min="14" max="14" width="7.5703125" customWidth="1"/>
    <col min="15" max="15" width="13.85546875" bestFit="1" customWidth="1"/>
    <col min="16" max="16" width="9.28515625" customWidth="1"/>
    <col min="17" max="17" width="8.28515625" customWidth="1"/>
  </cols>
  <sheetData>
    <row r="1" spans="1:19" x14ac:dyDescent="0.25">
      <c r="A1" s="194" t="s">
        <v>387</v>
      </c>
      <c r="B1" s="184"/>
      <c r="C1" s="184"/>
      <c r="D1" s="184"/>
      <c r="E1" s="184"/>
      <c r="F1" s="184"/>
      <c r="G1" s="185"/>
      <c r="I1" s="9" t="s">
        <v>423</v>
      </c>
      <c r="J1" s="9"/>
      <c r="K1" s="9"/>
      <c r="L1" s="9"/>
      <c r="M1" s="9"/>
      <c r="N1" s="9"/>
      <c r="O1" s="9"/>
      <c r="P1" s="192"/>
      <c r="Q1" s="192"/>
      <c r="R1" s="192"/>
      <c r="S1" s="192"/>
    </row>
    <row r="2" spans="1:19" ht="15.75" thickBot="1" x14ac:dyDescent="0.3">
      <c r="A2" s="195" t="s">
        <v>467</v>
      </c>
      <c r="B2" s="190"/>
      <c r="C2" s="190"/>
      <c r="D2" s="190"/>
      <c r="E2" s="190"/>
      <c r="F2" s="190"/>
      <c r="G2" s="191"/>
      <c r="I2" s="56" t="s">
        <v>405</v>
      </c>
      <c r="J2" s="9"/>
      <c r="K2" s="9"/>
      <c r="L2" s="9"/>
      <c r="M2" s="9"/>
      <c r="N2" s="9"/>
      <c r="O2" s="9"/>
      <c r="P2" s="192"/>
      <c r="Q2" s="192"/>
      <c r="R2" s="192"/>
      <c r="S2" s="192"/>
    </row>
    <row r="3" spans="1:19" ht="48" customHeight="1" thickBot="1" x14ac:dyDescent="0.3">
      <c r="A3" s="164" t="s">
        <v>388</v>
      </c>
      <c r="B3" s="166" t="s">
        <v>446</v>
      </c>
      <c r="C3" s="167" t="s">
        <v>494</v>
      </c>
      <c r="D3" s="168" t="s">
        <v>485</v>
      </c>
      <c r="E3" s="169" t="s">
        <v>486</v>
      </c>
      <c r="F3" s="129" t="s">
        <v>305</v>
      </c>
      <c r="G3" s="131" t="s">
        <v>445</v>
      </c>
      <c r="I3" t="s">
        <v>432</v>
      </c>
      <c r="J3" s="9"/>
      <c r="K3" s="13"/>
      <c r="L3" s="13"/>
      <c r="M3" s="13"/>
      <c r="N3" s="13"/>
      <c r="O3" s="14"/>
      <c r="P3" s="13"/>
      <c r="Q3" s="13"/>
      <c r="R3" s="13"/>
      <c r="S3" s="13"/>
    </row>
    <row r="4" spans="1:19" x14ac:dyDescent="0.25">
      <c r="A4" s="47">
        <v>400000</v>
      </c>
      <c r="B4" s="151">
        <v>0</v>
      </c>
      <c r="C4" s="33">
        <f>INDEX('Fringe by acct'!D:D,MATCH(Worksheet!A4,'Fringe by acct'!A:A,0))/100</f>
        <v>0.31</v>
      </c>
      <c r="D4" s="29">
        <f t="shared" ref="D4:D31" si="0">ROUND(B4*C4,0)</f>
        <v>0</v>
      </c>
      <c r="E4" s="34">
        <f t="shared" ref="E4:E31" si="1">B4+D4</f>
        <v>0</v>
      </c>
      <c r="F4" s="26">
        <f>INDEX('Fringe by acct'!K:K,MATCH(Worksheet!A4,'Fringe by acct'!A:A,0))</f>
        <v>400000</v>
      </c>
      <c r="G4" s="44">
        <f>INDEX('Fringe by acct'!L:L,MATCH(Worksheet!A4,'Fringe by acct'!A:A,0))</f>
        <v>418400</v>
      </c>
      <c r="I4" t="s">
        <v>426</v>
      </c>
      <c r="J4" s="9"/>
      <c r="K4" s="13"/>
      <c r="L4" s="13"/>
      <c r="M4" s="13"/>
      <c r="N4" s="13"/>
      <c r="O4" s="14"/>
      <c r="P4" s="13"/>
      <c r="Q4" s="13"/>
      <c r="R4" s="13"/>
      <c r="S4" s="13"/>
    </row>
    <row r="5" spans="1:19" x14ac:dyDescent="0.25">
      <c r="A5" s="48">
        <v>400000</v>
      </c>
      <c r="B5" s="152">
        <v>0</v>
      </c>
      <c r="C5" s="35">
        <f>INDEX('Fringe by acct'!D:D,MATCH(Worksheet!A5,'Fringe by acct'!A:A,0))/100</f>
        <v>0.31</v>
      </c>
      <c r="D5" s="149">
        <f t="shared" si="0"/>
        <v>0</v>
      </c>
      <c r="E5" s="36">
        <f t="shared" si="1"/>
        <v>0</v>
      </c>
      <c r="F5" s="27">
        <f>INDEX('Fringe by acct'!K:K,MATCH(Worksheet!A5,'Fringe by acct'!A:A,0))</f>
        <v>400000</v>
      </c>
      <c r="G5" s="45">
        <f>INDEX('Fringe by acct'!L:L,MATCH(Worksheet!A5,'Fringe by acct'!A:A,0))</f>
        <v>418400</v>
      </c>
      <c r="I5" t="s">
        <v>452</v>
      </c>
      <c r="K5" s="15"/>
      <c r="L5" s="11"/>
      <c r="M5" s="15"/>
      <c r="N5" s="15"/>
      <c r="O5" s="15"/>
    </row>
    <row r="6" spans="1:19" x14ac:dyDescent="0.25">
      <c r="A6" s="48">
        <v>400000</v>
      </c>
      <c r="B6" s="152">
        <v>0</v>
      </c>
      <c r="C6" s="35">
        <f>INDEX('Fringe by acct'!D:D,MATCH(Worksheet!A6,'Fringe by acct'!A:A,0))/100</f>
        <v>0.31</v>
      </c>
      <c r="D6" s="149">
        <f t="shared" si="0"/>
        <v>0</v>
      </c>
      <c r="E6" s="36">
        <f t="shared" si="1"/>
        <v>0</v>
      </c>
      <c r="F6" s="27">
        <f>INDEX('Fringe by acct'!K:K,MATCH(Worksheet!A6,'Fringe by acct'!A:A,0))</f>
        <v>400000</v>
      </c>
      <c r="G6" s="45">
        <f>INDEX('Fringe by acct'!L:L,MATCH(Worksheet!A6,'Fringe by acct'!A:A,0))</f>
        <v>418400</v>
      </c>
      <c r="I6" t="s">
        <v>453</v>
      </c>
      <c r="K6" s="15"/>
      <c r="L6" s="11"/>
      <c r="M6" s="15"/>
      <c r="N6" s="15"/>
      <c r="O6" s="15"/>
    </row>
    <row r="7" spans="1:19" x14ac:dyDescent="0.25">
      <c r="A7" s="48">
        <v>400000</v>
      </c>
      <c r="B7" s="152">
        <v>0</v>
      </c>
      <c r="C7" s="35">
        <f>INDEX('Fringe by acct'!D:D,MATCH(Worksheet!A7,'Fringe by acct'!A:A,0))/100</f>
        <v>0.31</v>
      </c>
      <c r="D7" s="149">
        <f t="shared" si="0"/>
        <v>0</v>
      </c>
      <c r="E7" s="36">
        <f t="shared" si="1"/>
        <v>0</v>
      </c>
      <c r="F7" s="27">
        <f>INDEX('Fringe by acct'!K:K,MATCH(Worksheet!A7,'Fringe by acct'!A:A,0))</f>
        <v>400000</v>
      </c>
      <c r="G7" s="45">
        <f>INDEX('Fringe by acct'!L:L,MATCH(Worksheet!A7,'Fringe by acct'!A:A,0))</f>
        <v>418400</v>
      </c>
      <c r="I7" t="s">
        <v>483</v>
      </c>
      <c r="K7" s="15"/>
      <c r="L7" s="11"/>
      <c r="M7" s="15"/>
      <c r="N7" s="15"/>
      <c r="O7" s="15"/>
    </row>
    <row r="8" spans="1:19" x14ac:dyDescent="0.25">
      <c r="A8" s="48">
        <v>400000</v>
      </c>
      <c r="B8" s="152">
        <v>0</v>
      </c>
      <c r="C8" s="35">
        <f>INDEX('Fringe by acct'!D:D,MATCH(Worksheet!A8,'Fringe by acct'!A:A,0))/100</f>
        <v>0.31</v>
      </c>
      <c r="D8" s="149">
        <f t="shared" si="0"/>
        <v>0</v>
      </c>
      <c r="E8" s="36">
        <f t="shared" si="1"/>
        <v>0</v>
      </c>
      <c r="F8" s="27">
        <f>INDEX('Fringe by acct'!K:K,MATCH(Worksheet!A8,'Fringe by acct'!A:A,0))</f>
        <v>400000</v>
      </c>
      <c r="G8" s="45">
        <f>INDEX('Fringe by acct'!L:L,MATCH(Worksheet!A8,'Fringe by acct'!A:A,0))</f>
        <v>418400</v>
      </c>
      <c r="I8" t="s">
        <v>401</v>
      </c>
      <c r="K8" s="15"/>
      <c r="L8" s="11"/>
      <c r="M8" s="15"/>
      <c r="N8" s="15"/>
      <c r="O8" s="15"/>
    </row>
    <row r="9" spans="1:19" x14ac:dyDescent="0.25">
      <c r="A9" s="48">
        <v>400000</v>
      </c>
      <c r="B9" s="152">
        <v>0</v>
      </c>
      <c r="C9" s="35">
        <f>INDEX('Fringe by acct'!D:D,MATCH(Worksheet!A9,'Fringe by acct'!A:A,0))/100</f>
        <v>0.31</v>
      </c>
      <c r="D9" s="149">
        <f t="shared" si="0"/>
        <v>0</v>
      </c>
      <c r="E9" s="36">
        <f t="shared" si="1"/>
        <v>0</v>
      </c>
      <c r="F9" s="27">
        <f>INDEX('Fringe by acct'!K:K,MATCH(Worksheet!A9,'Fringe by acct'!A:A,0))</f>
        <v>400000</v>
      </c>
      <c r="G9" s="45">
        <f>INDEX('Fringe by acct'!L:L,MATCH(Worksheet!A9,'Fringe by acct'!A:A,0))</f>
        <v>418400</v>
      </c>
      <c r="I9" t="s">
        <v>425</v>
      </c>
      <c r="K9" s="67" t="s">
        <v>457</v>
      </c>
      <c r="L9" s="11"/>
      <c r="M9" s="15"/>
      <c r="N9" s="15"/>
      <c r="O9" s="15"/>
    </row>
    <row r="10" spans="1:19" x14ac:dyDescent="0.25">
      <c r="A10" s="48">
        <v>400000</v>
      </c>
      <c r="B10" s="152">
        <v>0</v>
      </c>
      <c r="C10" s="35">
        <f>INDEX('Fringe by acct'!D:D,MATCH(Worksheet!A10,'Fringe by acct'!A:A,0))/100</f>
        <v>0.31</v>
      </c>
      <c r="D10" s="149">
        <f t="shared" si="0"/>
        <v>0</v>
      </c>
      <c r="E10" s="36">
        <f t="shared" si="1"/>
        <v>0</v>
      </c>
      <c r="F10" s="27">
        <f>INDEX('Fringe by acct'!K:K,MATCH(Worksheet!A10,'Fringe by acct'!A:A,0))</f>
        <v>400000</v>
      </c>
      <c r="G10" s="45">
        <f>INDEX('Fringe by acct'!L:L,MATCH(Worksheet!A10,'Fringe by acct'!A:A,0))</f>
        <v>418400</v>
      </c>
      <c r="K10" s="15"/>
      <c r="L10" s="11"/>
      <c r="M10" s="15"/>
      <c r="N10" s="15"/>
      <c r="O10" s="15"/>
    </row>
    <row r="11" spans="1:19" x14ac:dyDescent="0.25">
      <c r="A11" s="48">
        <v>400000</v>
      </c>
      <c r="B11" s="152">
        <v>0</v>
      </c>
      <c r="C11" s="35">
        <f>INDEX('Fringe by acct'!D:D,MATCH(Worksheet!A11,'Fringe by acct'!A:A,0))/100</f>
        <v>0.31</v>
      </c>
      <c r="D11" s="149">
        <f t="shared" si="0"/>
        <v>0</v>
      </c>
      <c r="E11" s="36">
        <f t="shared" si="1"/>
        <v>0</v>
      </c>
      <c r="F11" s="27">
        <f>INDEX('Fringe by acct'!K:K,MATCH(Worksheet!A11,'Fringe by acct'!A:A,0))</f>
        <v>400000</v>
      </c>
      <c r="G11" s="45">
        <f>INDEX('Fringe by acct'!L:L,MATCH(Worksheet!A11,'Fringe by acct'!A:A,0))</f>
        <v>418400</v>
      </c>
      <c r="I11" s="64" t="s">
        <v>429</v>
      </c>
      <c r="M11"/>
      <c r="N11" s="15"/>
      <c r="O11" s="15"/>
    </row>
    <row r="12" spans="1:19" x14ac:dyDescent="0.25">
      <c r="A12" s="48">
        <v>400000</v>
      </c>
      <c r="B12" s="152">
        <v>0</v>
      </c>
      <c r="C12" s="35">
        <f>INDEX('Fringe by acct'!D:D,MATCH(Worksheet!A12,'Fringe by acct'!A:A,0))/100</f>
        <v>0.31</v>
      </c>
      <c r="D12" s="149">
        <f t="shared" si="0"/>
        <v>0</v>
      </c>
      <c r="E12" s="36">
        <f t="shared" si="1"/>
        <v>0</v>
      </c>
      <c r="F12" s="27">
        <f>INDEX('Fringe by acct'!K:K,MATCH(Worksheet!A12,'Fringe by acct'!A:A,0))</f>
        <v>400000</v>
      </c>
      <c r="G12" s="45">
        <f>INDEX('Fringe by acct'!L:L,MATCH(Worksheet!A12,'Fringe by acct'!A:A,0))</f>
        <v>418400</v>
      </c>
      <c r="I12" s="63" t="s">
        <v>431</v>
      </c>
      <c r="M12"/>
      <c r="N12" s="15"/>
      <c r="O12" s="15"/>
    </row>
    <row r="13" spans="1:19" x14ac:dyDescent="0.25">
      <c r="A13" s="48">
        <v>400000</v>
      </c>
      <c r="B13" s="152">
        <v>0</v>
      </c>
      <c r="C13" s="35">
        <f>INDEX('Fringe by acct'!D:D,MATCH(Worksheet!A13,'Fringe by acct'!A:A,0))/100</f>
        <v>0.31</v>
      </c>
      <c r="D13" s="149">
        <f t="shared" si="0"/>
        <v>0</v>
      </c>
      <c r="E13" s="36">
        <f t="shared" si="1"/>
        <v>0</v>
      </c>
      <c r="F13" s="27">
        <f>INDEX('Fringe by acct'!K:K,MATCH(Worksheet!A13,'Fringe by acct'!A:A,0))</f>
        <v>400000</v>
      </c>
      <c r="G13" s="45">
        <f>INDEX('Fringe by acct'!L:L,MATCH(Worksheet!A13,'Fringe by acct'!A:A,0))</f>
        <v>418400</v>
      </c>
      <c r="I13" s="67" t="s">
        <v>430</v>
      </c>
      <c r="M13"/>
      <c r="N13" s="15"/>
      <c r="O13" s="15"/>
    </row>
    <row r="14" spans="1:19" x14ac:dyDescent="0.25">
      <c r="A14" s="48">
        <v>400000</v>
      </c>
      <c r="B14" s="152">
        <v>0</v>
      </c>
      <c r="C14" s="35">
        <f>INDEX('Fringe by acct'!D:D,MATCH(Worksheet!A14,'Fringe by acct'!A:A,0))/100</f>
        <v>0.31</v>
      </c>
      <c r="D14" s="149">
        <f t="shared" si="0"/>
        <v>0</v>
      </c>
      <c r="E14" s="36">
        <f t="shared" si="1"/>
        <v>0</v>
      </c>
      <c r="F14" s="27">
        <f>INDEX('Fringe by acct'!K:K,MATCH(Worksheet!A14,'Fringe by acct'!A:A,0))</f>
        <v>400000</v>
      </c>
      <c r="G14" s="45">
        <f>INDEX('Fringe by acct'!L:L,MATCH(Worksheet!A14,'Fringe by acct'!A:A,0))</f>
        <v>418400</v>
      </c>
      <c r="J14" s="16"/>
      <c r="K14" s="15"/>
      <c r="L14" s="17"/>
      <c r="M14" s="15"/>
      <c r="N14" s="15"/>
      <c r="O14" s="15"/>
    </row>
    <row r="15" spans="1:19" x14ac:dyDescent="0.25">
      <c r="A15" s="48">
        <v>400000</v>
      </c>
      <c r="B15" s="152">
        <v>0</v>
      </c>
      <c r="C15" s="35">
        <f>INDEX('Fringe by acct'!D:D,MATCH(Worksheet!A15,'Fringe by acct'!A:A,0))/100</f>
        <v>0.31</v>
      </c>
      <c r="D15" s="149">
        <f t="shared" si="0"/>
        <v>0</v>
      </c>
      <c r="E15" s="36">
        <f t="shared" si="1"/>
        <v>0</v>
      </c>
      <c r="F15" s="27">
        <f>INDEX('Fringe by acct'!K:K,MATCH(Worksheet!A15,'Fringe by acct'!A:A,0))</f>
        <v>400000</v>
      </c>
      <c r="G15" s="45">
        <f>INDEX('Fringe by acct'!L:L,MATCH(Worksheet!A15,'Fringe by acct'!A:A,0))</f>
        <v>418400</v>
      </c>
      <c r="M15"/>
      <c r="O15" s="1"/>
    </row>
    <row r="16" spans="1:19" x14ac:dyDescent="0.25">
      <c r="A16" s="48">
        <v>400000</v>
      </c>
      <c r="B16" s="152">
        <v>0</v>
      </c>
      <c r="C16" s="35">
        <f>INDEX('Fringe by acct'!D:D,MATCH(Worksheet!A16,'Fringe by acct'!A:A,0))/100</f>
        <v>0.31</v>
      </c>
      <c r="D16" s="149">
        <f t="shared" si="0"/>
        <v>0</v>
      </c>
      <c r="E16" s="36">
        <f t="shared" si="1"/>
        <v>0</v>
      </c>
      <c r="F16" s="27">
        <f>INDEX('Fringe by acct'!K:K,MATCH(Worksheet!A16,'Fringe by acct'!A:A,0))</f>
        <v>400000</v>
      </c>
      <c r="G16" s="45">
        <f>INDEX('Fringe by acct'!L:L,MATCH(Worksheet!A16,'Fringe by acct'!A:A,0))</f>
        <v>418400</v>
      </c>
      <c r="I16" s="193"/>
      <c r="J16" s="193"/>
      <c r="M16"/>
      <c r="O16" s="1"/>
    </row>
    <row r="17" spans="1:15" x14ac:dyDescent="0.25">
      <c r="A17" s="48">
        <v>400000</v>
      </c>
      <c r="B17" s="152">
        <v>0</v>
      </c>
      <c r="C17" s="35">
        <f>INDEX('Fringe by acct'!D:D,MATCH(Worksheet!A17,'Fringe by acct'!A:A,0))/100</f>
        <v>0.31</v>
      </c>
      <c r="D17" s="149">
        <f t="shared" si="0"/>
        <v>0</v>
      </c>
      <c r="E17" s="36">
        <f t="shared" si="1"/>
        <v>0</v>
      </c>
      <c r="F17" s="27">
        <f>INDEX('Fringe by acct'!K:K,MATCH(Worksheet!A17,'Fringe by acct'!A:A,0))</f>
        <v>400000</v>
      </c>
      <c r="G17" s="45">
        <f>INDEX('Fringe by acct'!L:L,MATCH(Worksheet!A17,'Fringe by acct'!A:A,0))</f>
        <v>418400</v>
      </c>
      <c r="M17"/>
      <c r="O17" s="1"/>
    </row>
    <row r="18" spans="1:15" x14ac:dyDescent="0.25">
      <c r="A18" s="48">
        <v>400000</v>
      </c>
      <c r="B18" s="152">
        <v>0</v>
      </c>
      <c r="C18" s="35">
        <f>INDEX('Fringe by acct'!D:D,MATCH(Worksheet!A18,'Fringe by acct'!A:A,0))/100</f>
        <v>0.31</v>
      </c>
      <c r="D18" s="149">
        <f t="shared" si="0"/>
        <v>0</v>
      </c>
      <c r="E18" s="36">
        <f t="shared" si="1"/>
        <v>0</v>
      </c>
      <c r="F18" s="27">
        <f>INDEX('Fringe by acct'!K:K,MATCH(Worksheet!A18,'Fringe by acct'!A:A,0))</f>
        <v>400000</v>
      </c>
      <c r="G18" s="45">
        <f>INDEX('Fringe by acct'!L:L,MATCH(Worksheet!A18,'Fringe by acct'!A:A,0))</f>
        <v>418400</v>
      </c>
      <c r="M18"/>
      <c r="O18" s="1"/>
    </row>
    <row r="19" spans="1:15" ht="15.75" customHeight="1" x14ac:dyDescent="0.25">
      <c r="A19" s="48">
        <v>400000</v>
      </c>
      <c r="B19" s="152">
        <v>0</v>
      </c>
      <c r="C19" s="35">
        <f>INDEX('Fringe by acct'!D:D,MATCH(Worksheet!A19,'Fringe by acct'!A:A,0))/100</f>
        <v>0.31</v>
      </c>
      <c r="D19" s="149">
        <f t="shared" si="0"/>
        <v>0</v>
      </c>
      <c r="E19" s="36">
        <f t="shared" si="1"/>
        <v>0</v>
      </c>
      <c r="F19" s="27">
        <f>INDEX('Fringe by acct'!K:K,MATCH(Worksheet!A19,'Fringe by acct'!A:A,0))</f>
        <v>400000</v>
      </c>
      <c r="G19" s="45">
        <f>INDEX('Fringe by acct'!L:L,MATCH(Worksheet!A19,'Fringe by acct'!A:A,0))</f>
        <v>418400</v>
      </c>
      <c r="M19"/>
      <c r="O19" s="1"/>
    </row>
    <row r="20" spans="1:15" ht="15.75" customHeight="1" x14ac:dyDescent="0.25">
      <c r="A20" s="48">
        <v>400000</v>
      </c>
      <c r="B20" s="152">
        <v>0</v>
      </c>
      <c r="C20" s="35">
        <f>INDEX('Fringe by acct'!D:D,MATCH(Worksheet!A20,'Fringe by acct'!A:A,0))/100</f>
        <v>0.31</v>
      </c>
      <c r="D20" s="149">
        <f t="shared" si="0"/>
        <v>0</v>
      </c>
      <c r="E20" s="36">
        <f t="shared" si="1"/>
        <v>0</v>
      </c>
      <c r="F20" s="27">
        <f>INDEX('Fringe by acct'!K:K,MATCH(Worksheet!A20,'Fringe by acct'!A:A,0))</f>
        <v>400000</v>
      </c>
      <c r="G20" s="45">
        <f>INDEX('Fringe by acct'!L:L,MATCH(Worksheet!A20,'Fringe by acct'!A:A,0))</f>
        <v>418400</v>
      </c>
      <c r="M20"/>
      <c r="O20" s="1"/>
    </row>
    <row r="21" spans="1:15" ht="15.75" customHeight="1" x14ac:dyDescent="0.25">
      <c r="A21" s="48">
        <v>400000</v>
      </c>
      <c r="B21" s="152">
        <v>0</v>
      </c>
      <c r="C21" s="35">
        <f>INDEX('Fringe by acct'!D:D,MATCH(Worksheet!A21,'Fringe by acct'!A:A,0))/100</f>
        <v>0.31</v>
      </c>
      <c r="D21" s="149">
        <f t="shared" si="0"/>
        <v>0</v>
      </c>
      <c r="E21" s="36">
        <f t="shared" si="1"/>
        <v>0</v>
      </c>
      <c r="F21" s="27">
        <f>INDEX('Fringe by acct'!K:K,MATCH(Worksheet!A21,'Fringe by acct'!A:A,0))</f>
        <v>400000</v>
      </c>
      <c r="G21" s="45">
        <f>INDEX('Fringe by acct'!L:L,MATCH(Worksheet!A21,'Fringe by acct'!A:A,0))</f>
        <v>418400</v>
      </c>
      <c r="M21"/>
      <c r="O21" s="1"/>
    </row>
    <row r="22" spans="1:15" ht="15.75" customHeight="1" x14ac:dyDescent="0.25">
      <c r="A22" s="48">
        <v>400000</v>
      </c>
      <c r="B22" s="152">
        <v>0</v>
      </c>
      <c r="C22" s="35">
        <f>INDEX('Fringe by acct'!D:D,MATCH(Worksheet!A22,'Fringe by acct'!A:A,0))/100</f>
        <v>0.31</v>
      </c>
      <c r="D22" s="149">
        <f t="shared" si="0"/>
        <v>0</v>
      </c>
      <c r="E22" s="36">
        <f t="shared" si="1"/>
        <v>0</v>
      </c>
      <c r="F22" s="27">
        <f>INDEX('Fringe by acct'!K:K,MATCH(Worksheet!A22,'Fringe by acct'!A:A,0))</f>
        <v>400000</v>
      </c>
      <c r="G22" s="45">
        <f>INDEX('Fringe by acct'!L:L,MATCH(Worksheet!A22,'Fringe by acct'!A:A,0))</f>
        <v>418400</v>
      </c>
      <c r="M22"/>
      <c r="O22" s="1"/>
    </row>
    <row r="23" spans="1:15" ht="15.75" customHeight="1" x14ac:dyDescent="0.25">
      <c r="A23" s="48">
        <v>400000</v>
      </c>
      <c r="B23" s="152">
        <v>0</v>
      </c>
      <c r="C23" s="35">
        <f>INDEX('Fringe by acct'!D:D,MATCH(Worksheet!A23,'Fringe by acct'!A:A,0))/100</f>
        <v>0.31</v>
      </c>
      <c r="D23" s="149">
        <f t="shared" si="0"/>
        <v>0</v>
      </c>
      <c r="E23" s="36">
        <f t="shared" si="1"/>
        <v>0</v>
      </c>
      <c r="F23" s="27">
        <f>INDEX('Fringe by acct'!K:K,MATCH(Worksheet!A23,'Fringe by acct'!A:A,0))</f>
        <v>400000</v>
      </c>
      <c r="G23" s="45">
        <f>INDEX('Fringe by acct'!L:L,MATCH(Worksheet!A23,'Fringe by acct'!A:A,0))</f>
        <v>418400</v>
      </c>
      <c r="M23"/>
      <c r="O23" s="1"/>
    </row>
    <row r="24" spans="1:15" ht="15.75" customHeight="1" x14ac:dyDescent="0.25">
      <c r="A24" s="48">
        <v>400000</v>
      </c>
      <c r="B24" s="152">
        <v>0</v>
      </c>
      <c r="C24" s="35">
        <f>INDEX('Fringe by acct'!D:D,MATCH(Worksheet!A24,'Fringe by acct'!A:A,0))/100</f>
        <v>0.31</v>
      </c>
      <c r="D24" s="149">
        <f t="shared" si="0"/>
        <v>0</v>
      </c>
      <c r="E24" s="36">
        <f t="shared" si="1"/>
        <v>0</v>
      </c>
      <c r="F24" s="27">
        <f>INDEX('Fringe by acct'!K:K,MATCH(Worksheet!A24,'Fringe by acct'!A:A,0))</f>
        <v>400000</v>
      </c>
      <c r="G24" s="45">
        <f>INDEX('Fringe by acct'!L:L,MATCH(Worksheet!A24,'Fringe by acct'!A:A,0))</f>
        <v>418400</v>
      </c>
      <c r="M24"/>
      <c r="O24" s="1"/>
    </row>
    <row r="25" spans="1:15" ht="15.75" customHeight="1" x14ac:dyDescent="0.25">
      <c r="A25" s="48">
        <v>400000</v>
      </c>
      <c r="B25" s="152">
        <v>0</v>
      </c>
      <c r="C25" s="35">
        <f>INDEX('Fringe by acct'!D:D,MATCH(Worksheet!A25,'Fringe by acct'!A:A,0))/100</f>
        <v>0.31</v>
      </c>
      <c r="D25" s="149">
        <f t="shared" si="0"/>
        <v>0</v>
      </c>
      <c r="E25" s="36">
        <f t="shared" si="1"/>
        <v>0</v>
      </c>
      <c r="F25" s="27">
        <f>INDEX('Fringe by acct'!K:K,MATCH(Worksheet!A25,'Fringe by acct'!A:A,0))</f>
        <v>400000</v>
      </c>
      <c r="G25" s="45">
        <f>INDEX('Fringe by acct'!L:L,MATCH(Worksheet!A25,'Fringe by acct'!A:A,0))</f>
        <v>418400</v>
      </c>
      <c r="M25"/>
      <c r="O25" s="1"/>
    </row>
    <row r="26" spans="1:15" ht="15.75" customHeight="1" x14ac:dyDescent="0.25">
      <c r="A26" s="48">
        <v>400000</v>
      </c>
      <c r="B26" s="152">
        <v>0</v>
      </c>
      <c r="C26" s="35">
        <f>INDEX('Fringe by acct'!D:D,MATCH(Worksheet!A26,'Fringe by acct'!A:A,0))/100</f>
        <v>0.31</v>
      </c>
      <c r="D26" s="149">
        <f t="shared" si="0"/>
        <v>0</v>
      </c>
      <c r="E26" s="36">
        <f t="shared" si="1"/>
        <v>0</v>
      </c>
      <c r="F26" s="27">
        <f>INDEX('Fringe by acct'!K:K,MATCH(Worksheet!A26,'Fringe by acct'!A:A,0))</f>
        <v>400000</v>
      </c>
      <c r="G26" s="45">
        <f>INDEX('Fringe by acct'!L:L,MATCH(Worksheet!A26,'Fringe by acct'!A:A,0))</f>
        <v>418400</v>
      </c>
      <c r="M26"/>
      <c r="O26" s="1"/>
    </row>
    <row r="27" spans="1:15" x14ac:dyDescent="0.25">
      <c r="A27" s="48">
        <v>400000</v>
      </c>
      <c r="B27" s="152">
        <v>0</v>
      </c>
      <c r="C27" s="35">
        <f>INDEX('Fringe by acct'!D:D,MATCH(Worksheet!A27,'Fringe by acct'!A:A,0))/100</f>
        <v>0.31</v>
      </c>
      <c r="D27" s="149">
        <f t="shared" si="0"/>
        <v>0</v>
      </c>
      <c r="E27" s="36">
        <f t="shared" si="1"/>
        <v>0</v>
      </c>
      <c r="F27" s="27">
        <f>INDEX('Fringe by acct'!K:K,MATCH(Worksheet!A27,'Fringe by acct'!A:A,0))</f>
        <v>400000</v>
      </c>
      <c r="G27" s="45">
        <f>INDEX('Fringe by acct'!L:L,MATCH(Worksheet!A27,'Fringe by acct'!A:A,0))</f>
        <v>418400</v>
      </c>
      <c r="M27"/>
      <c r="O27" s="1"/>
    </row>
    <row r="28" spans="1:15" x14ac:dyDescent="0.25">
      <c r="A28" s="48">
        <v>400000</v>
      </c>
      <c r="B28" s="152">
        <v>0</v>
      </c>
      <c r="C28" s="35">
        <f>INDEX('Fringe by acct'!D:D,MATCH(Worksheet!A28,'Fringe by acct'!A:A,0))/100</f>
        <v>0.31</v>
      </c>
      <c r="D28" s="149">
        <f t="shared" si="0"/>
        <v>0</v>
      </c>
      <c r="E28" s="36">
        <f t="shared" si="1"/>
        <v>0</v>
      </c>
      <c r="F28" s="27">
        <f>INDEX('Fringe by acct'!K:K,MATCH(Worksheet!A28,'Fringe by acct'!A:A,0))</f>
        <v>400000</v>
      </c>
      <c r="G28" s="45">
        <f>INDEX('Fringe by acct'!L:L,MATCH(Worksheet!A28,'Fringe by acct'!A:A,0))</f>
        <v>418400</v>
      </c>
      <c r="M28"/>
      <c r="O28" s="1"/>
    </row>
    <row r="29" spans="1:15" x14ac:dyDescent="0.25">
      <c r="A29" s="48">
        <v>400000</v>
      </c>
      <c r="B29" s="152">
        <v>0</v>
      </c>
      <c r="C29" s="35">
        <f>INDEX('Fringe by acct'!D:D,MATCH(Worksheet!A29,'Fringe by acct'!A:A,0))/100</f>
        <v>0.31</v>
      </c>
      <c r="D29" s="149">
        <f t="shared" si="0"/>
        <v>0</v>
      </c>
      <c r="E29" s="36">
        <f t="shared" si="1"/>
        <v>0</v>
      </c>
      <c r="F29" s="27">
        <f>INDEX('Fringe by acct'!K:K,MATCH(Worksheet!A29,'Fringe by acct'!A:A,0))</f>
        <v>400000</v>
      </c>
      <c r="G29" s="45">
        <f>INDEX('Fringe by acct'!L:L,MATCH(Worksheet!A29,'Fringe by acct'!A:A,0))</f>
        <v>418400</v>
      </c>
      <c r="M29"/>
      <c r="O29" s="1"/>
    </row>
    <row r="30" spans="1:15" x14ac:dyDescent="0.25">
      <c r="A30" s="48">
        <v>400000</v>
      </c>
      <c r="B30" s="152">
        <v>0</v>
      </c>
      <c r="C30" s="35">
        <f>INDEX('Fringe by acct'!D:D,MATCH(Worksheet!A30,'Fringe by acct'!A:A,0))/100</f>
        <v>0.31</v>
      </c>
      <c r="D30" s="149">
        <f t="shared" si="0"/>
        <v>0</v>
      </c>
      <c r="E30" s="36">
        <f t="shared" si="1"/>
        <v>0</v>
      </c>
      <c r="F30" s="27">
        <f>INDEX('Fringe by acct'!K:K,MATCH(Worksheet!A30,'Fringe by acct'!A:A,0))</f>
        <v>400000</v>
      </c>
      <c r="G30" s="45">
        <f>INDEX('Fringe by acct'!L:L,MATCH(Worksheet!A30,'Fringe by acct'!A:A,0))</f>
        <v>418400</v>
      </c>
      <c r="M30"/>
      <c r="O30" s="1"/>
    </row>
    <row r="31" spans="1:15" ht="15.75" thickBot="1" x14ac:dyDescent="0.3">
      <c r="A31" s="49">
        <v>400000</v>
      </c>
      <c r="B31" s="153">
        <v>0</v>
      </c>
      <c r="C31" s="107">
        <f>INDEX('Fringe by acct'!D:D,MATCH(Worksheet!A31,'Fringe by acct'!A:A,0))/100</f>
        <v>0.31</v>
      </c>
      <c r="D31" s="150">
        <f t="shared" si="0"/>
        <v>0</v>
      </c>
      <c r="E31" s="112">
        <f t="shared" si="1"/>
        <v>0</v>
      </c>
      <c r="F31" s="28">
        <f>INDEX('Fringe by acct'!K:K,MATCH(Worksheet!A31,'Fringe by acct'!A:A,0))</f>
        <v>400000</v>
      </c>
      <c r="G31" s="46">
        <f>INDEX('Fringe by acct'!L:L,MATCH(Worksheet!A31,'Fringe by acct'!A:A,0))</f>
        <v>418400</v>
      </c>
      <c r="M31"/>
      <c r="O31" s="1"/>
    </row>
    <row r="32" spans="1:15" ht="15.75" thickBot="1" x14ac:dyDescent="0.3">
      <c r="A32" s="2" t="s">
        <v>304</v>
      </c>
      <c r="B32" s="3">
        <f>SUM(B4:B31)</f>
        <v>0</v>
      </c>
      <c r="C32" s="68" t="s">
        <v>487</v>
      </c>
      <c r="D32" s="110">
        <f>SUM(D4:D31)</f>
        <v>0</v>
      </c>
      <c r="E32" s="111">
        <f>SUM(E4:E31)</f>
        <v>0</v>
      </c>
      <c r="M32"/>
      <c r="N32" s="1"/>
    </row>
    <row r="33" spans="3:3" x14ac:dyDescent="0.25">
      <c r="C33" s="98"/>
    </row>
  </sheetData>
  <sheetProtection algorithmName="SHA-512" hashValue="87329AO05HXyCbOYMPIsRMKo9KwK2+a+RmJgvc1D7I+Vp2Y/Kj0asNU1tiQfP2SweeRkvf99Jt9srk7vbV3GIA==" saltValue="cYQ6dk3BCovEJs+q4f470g==" spinCount="100000" sheet="1" objects="1" scenarios="1"/>
  <mergeCells count="4">
    <mergeCell ref="P1:S2"/>
    <mergeCell ref="I16:J16"/>
    <mergeCell ref="A1:G1"/>
    <mergeCell ref="A2:G2"/>
  </mergeCells>
  <hyperlinks>
    <hyperlink ref="K9" location="Instructions!A46" display="Instructions!A46" xr:uid="{00000000-0004-0000-0400-000000000000}"/>
    <hyperlink ref="I13" r:id="rId1" location="types_of_positions-363" xr:uid="{00000000-0004-0000-0400-000001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W28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2" max="2" width="33.42578125" bestFit="1" customWidth="1"/>
    <col min="8" max="8" width="9.140625" style="113"/>
    <col min="11" max="11" width="15.140625" bestFit="1" customWidth="1"/>
    <col min="12" max="12" width="16" bestFit="1" customWidth="1"/>
    <col min="13" max="13" width="16" customWidth="1"/>
    <col min="14" max="14" width="5.28515625" hidden="1" customWidth="1"/>
    <col min="15" max="15" width="28.28515625" hidden="1" customWidth="1"/>
    <col min="16" max="17" width="0" hidden="1" customWidth="1"/>
    <col min="18" max="18" width="11.5703125" hidden="1" customWidth="1"/>
    <col min="19" max="19" width="4.7109375" hidden="1" customWidth="1"/>
    <col min="20" max="20" width="29.5703125" hidden="1" customWidth="1"/>
    <col min="21" max="21" width="0" hidden="1" customWidth="1"/>
    <col min="22" max="22" width="9.140625" hidden="1" customWidth="1"/>
    <col min="23" max="23" width="35.5703125" hidden="1" customWidth="1"/>
  </cols>
  <sheetData>
    <row r="1" spans="1:23" ht="41.25" customHeight="1" x14ac:dyDescent="0.25">
      <c r="A1" t="s">
        <v>0</v>
      </c>
      <c r="B1" t="s">
        <v>1</v>
      </c>
      <c r="C1" t="s">
        <v>2</v>
      </c>
      <c r="D1" s="114" t="s">
        <v>484</v>
      </c>
      <c r="E1" t="s">
        <v>474</v>
      </c>
      <c r="F1" t="s">
        <v>473</v>
      </c>
      <c r="G1" t="s">
        <v>458</v>
      </c>
      <c r="H1" s="113" t="s">
        <v>383</v>
      </c>
      <c r="I1" t="s">
        <v>3</v>
      </c>
      <c r="J1" t="s">
        <v>4</v>
      </c>
      <c r="K1" t="s">
        <v>302</v>
      </c>
      <c r="L1" t="s">
        <v>303</v>
      </c>
      <c r="M1" s="115"/>
      <c r="O1" t="s">
        <v>323</v>
      </c>
    </row>
    <row r="2" spans="1:23" ht="15.75" thickBot="1" x14ac:dyDescent="0.3">
      <c r="A2">
        <v>400000</v>
      </c>
      <c r="B2" t="s">
        <v>5</v>
      </c>
      <c r="C2" t="s">
        <v>6</v>
      </c>
      <c r="D2" s="170">
        <f>INDEX('Rates lookup'!G:G,MATCH('Fringe by acct'!E2,'Rates lookup'!H:H,0))</f>
        <v>31</v>
      </c>
      <c r="E2" s="94">
        <f>INDEX('Rates lookup'!H:H,MATCH('Fringe by acct'!F2,'Rates lookup'!I:I,0))</f>
        <v>30.8</v>
      </c>
      <c r="F2" s="94">
        <f>INDEX('Rates lookup'!I:I,MATCH('Fringe by acct'!G2,'Rates lookup'!J:J,0))</f>
        <v>29.4</v>
      </c>
      <c r="G2" s="94">
        <f>INDEX('Rates lookup'!J:J,MATCH('Fringe by acct'!H2,'Rates lookup'!K:K,0))</f>
        <v>29</v>
      </c>
      <c r="H2" s="113">
        <v>29</v>
      </c>
      <c r="I2">
        <v>28.4</v>
      </c>
      <c r="J2">
        <v>29.9</v>
      </c>
      <c r="K2">
        <v>400000</v>
      </c>
      <c r="L2">
        <v>418400</v>
      </c>
    </row>
    <row r="3" spans="1:23" x14ac:dyDescent="0.25">
      <c r="A3">
        <v>400001</v>
      </c>
      <c r="B3" t="s">
        <v>7</v>
      </c>
      <c r="C3" t="s">
        <v>6</v>
      </c>
      <c r="D3" s="170">
        <f>INDEX('Rates lookup'!G:G,MATCH('Fringe by acct'!E3,'Rates lookup'!H:H,0))</f>
        <v>31</v>
      </c>
      <c r="E3" s="94">
        <f>INDEX('Rates lookup'!H:H,MATCH('Fringe by acct'!F3,'Rates lookup'!I:I,0))</f>
        <v>30.8</v>
      </c>
      <c r="F3" s="94">
        <f>INDEX('Rates lookup'!I:I,MATCH('Fringe by acct'!G3,'Rates lookup'!J:J,0))</f>
        <v>29.4</v>
      </c>
      <c r="G3" s="94">
        <f>INDEX('Rates lookup'!J:J,MATCH('Fringe by acct'!H3,'Rates lookup'!K:K,0))</f>
        <v>29</v>
      </c>
      <c r="H3" s="113">
        <v>29</v>
      </c>
      <c r="I3">
        <v>28.4</v>
      </c>
      <c r="J3">
        <v>29.9</v>
      </c>
      <c r="K3">
        <v>400000</v>
      </c>
      <c r="L3">
        <v>418400</v>
      </c>
      <c r="O3" s="4" t="s">
        <v>306</v>
      </c>
      <c r="P3" s="116" t="s">
        <v>307</v>
      </c>
      <c r="Q3" s="116" t="s">
        <v>308</v>
      </c>
      <c r="R3" s="7" t="s">
        <v>344</v>
      </c>
      <c r="T3" s="4" t="s">
        <v>336</v>
      </c>
      <c r="U3" s="117"/>
      <c r="V3" s="117"/>
      <c r="W3" s="118"/>
    </row>
    <row r="4" spans="1:23" x14ac:dyDescent="0.25">
      <c r="A4">
        <v>400100</v>
      </c>
      <c r="B4" t="s">
        <v>8</v>
      </c>
      <c r="C4" t="s">
        <v>6</v>
      </c>
      <c r="D4" s="170">
        <f>INDEX('Rates lookup'!G:G,MATCH('Fringe by acct'!E4,'Rates lookup'!H:H,0))</f>
        <v>31</v>
      </c>
      <c r="E4" s="94">
        <f>INDEX('Rates lookup'!H:H,MATCH('Fringe by acct'!F4,'Rates lookup'!I:I,0))</f>
        <v>30.8</v>
      </c>
      <c r="F4" s="94">
        <f>INDEX('Rates lookup'!I:I,MATCH('Fringe by acct'!G4,'Rates lookup'!J:J,0))</f>
        <v>29.4</v>
      </c>
      <c r="G4" s="94">
        <f>INDEX('Rates lookup'!J:J,MATCH('Fringe by acct'!H4,'Rates lookup'!K:K,0))</f>
        <v>29</v>
      </c>
      <c r="H4" s="113">
        <v>29</v>
      </c>
      <c r="I4">
        <v>28.4</v>
      </c>
      <c r="J4">
        <v>29.9</v>
      </c>
      <c r="K4">
        <v>400000</v>
      </c>
      <c r="L4">
        <v>418400</v>
      </c>
      <c r="O4" s="8" t="s">
        <v>309</v>
      </c>
      <c r="P4">
        <v>418400</v>
      </c>
      <c r="Q4" s="9">
        <v>419207</v>
      </c>
      <c r="R4" s="10">
        <f>(INDEX(I:I,MATCH(P4,L:L,0)))/100</f>
        <v>0.28399999999999997</v>
      </c>
      <c r="T4" s="119" t="s">
        <v>306</v>
      </c>
      <c r="U4" s="120" t="s">
        <v>308</v>
      </c>
      <c r="V4" s="120" t="s">
        <v>344</v>
      </c>
      <c r="W4" s="12" t="s">
        <v>346</v>
      </c>
    </row>
    <row r="5" spans="1:23" x14ac:dyDescent="0.25">
      <c r="A5">
        <v>400102</v>
      </c>
      <c r="B5" t="s">
        <v>9</v>
      </c>
      <c r="C5" t="s">
        <v>6</v>
      </c>
      <c r="D5" s="170">
        <f>INDEX('Rates lookup'!G:G,MATCH('Fringe by acct'!E5,'Rates lookup'!H:H,0))</f>
        <v>31</v>
      </c>
      <c r="E5" s="94">
        <f>INDEX('Rates lookup'!H:H,MATCH('Fringe by acct'!F5,'Rates lookup'!I:I,0))</f>
        <v>30.8</v>
      </c>
      <c r="F5" s="94">
        <f>INDEX('Rates lookup'!I:I,MATCH('Fringe by acct'!G5,'Rates lookup'!J:J,0))</f>
        <v>29.4</v>
      </c>
      <c r="G5" s="94">
        <f>INDEX('Rates lookup'!J:J,MATCH('Fringe by acct'!H5,'Rates lookup'!K:K,0))</f>
        <v>29</v>
      </c>
      <c r="H5" s="113">
        <v>29</v>
      </c>
      <c r="I5">
        <v>28.4</v>
      </c>
      <c r="J5">
        <v>29.9</v>
      </c>
      <c r="K5">
        <v>400000</v>
      </c>
      <c r="L5">
        <v>418400</v>
      </c>
      <c r="O5" s="8" t="s">
        <v>310</v>
      </c>
      <c r="P5">
        <v>418610</v>
      </c>
      <c r="R5" s="10">
        <f t="shared" ref="R5:R35" si="0">(INDEX(I:I,MATCH(P5,L:L,0)))/100</f>
        <v>0.36399999999999999</v>
      </c>
      <c r="T5" s="8" t="str">
        <f>O8</f>
        <v>ALLFAC FTP FRINGE BEN</v>
      </c>
      <c r="U5" s="9">
        <f>INDEX(Q:Q,MATCH(T5,O:O,0))</f>
        <v>419207</v>
      </c>
      <c r="V5" s="11">
        <f t="shared" ref="V5:V13" si="1">INDEX(R:R,MATCH(U5,Q:Q,0))</f>
        <v>0.28399999999999997</v>
      </c>
      <c r="W5" s="121" t="s">
        <v>348</v>
      </c>
    </row>
    <row r="6" spans="1:23" x14ac:dyDescent="0.25">
      <c r="A6">
        <v>400103</v>
      </c>
      <c r="B6" t="s">
        <v>10</v>
      </c>
      <c r="C6" t="s">
        <v>6</v>
      </c>
      <c r="D6" s="170">
        <f>INDEX('Rates lookup'!G:G,MATCH('Fringe by acct'!E6,'Rates lookup'!H:H,0))</f>
        <v>31</v>
      </c>
      <c r="E6" s="94">
        <f>INDEX('Rates lookup'!H:H,MATCH('Fringe by acct'!F6,'Rates lookup'!I:I,0))</f>
        <v>30.8</v>
      </c>
      <c r="F6" s="94">
        <f>INDEX('Rates lookup'!I:I,MATCH('Fringe by acct'!G6,'Rates lookup'!J:J,0))</f>
        <v>29.4</v>
      </c>
      <c r="G6" s="94">
        <f>INDEX('Rates lookup'!J:J,MATCH('Fringe by acct'!H6,'Rates lookup'!K:K,0))</f>
        <v>29</v>
      </c>
      <c r="H6" s="113">
        <v>29</v>
      </c>
      <c r="I6">
        <v>28.4</v>
      </c>
      <c r="J6">
        <v>29.9</v>
      </c>
      <c r="K6">
        <v>400000</v>
      </c>
      <c r="L6">
        <v>418400</v>
      </c>
      <c r="O6" s="8" t="s">
        <v>311</v>
      </c>
      <c r="P6">
        <v>418810</v>
      </c>
      <c r="Q6">
        <v>418820</v>
      </c>
      <c r="R6" s="10">
        <f t="shared" si="0"/>
        <v>0.36399999999999999</v>
      </c>
      <c r="T6" s="8" t="str">
        <f>O9</f>
        <v>ALL FT FAC FRINGE BEN</v>
      </c>
      <c r="U6" s="9">
        <f t="shared" ref="U6:U15" si="2">INDEX(Q:Q,MATCH(T6,O:O,0))</f>
        <v>419209</v>
      </c>
      <c r="V6" s="11">
        <f t="shared" si="1"/>
        <v>0.36399999999999999</v>
      </c>
      <c r="W6" s="121" t="s">
        <v>347</v>
      </c>
    </row>
    <row r="7" spans="1:23" x14ac:dyDescent="0.25">
      <c r="A7">
        <v>400104</v>
      </c>
      <c r="B7" t="s">
        <v>11</v>
      </c>
      <c r="C7" t="s">
        <v>6</v>
      </c>
      <c r="D7" s="170">
        <f>INDEX('Rates lookup'!G:G,MATCH('Fringe by acct'!E7,'Rates lookup'!H:H,0))</f>
        <v>31</v>
      </c>
      <c r="E7" s="94">
        <f>INDEX('Rates lookup'!H:H,MATCH('Fringe by acct'!F7,'Rates lookup'!I:I,0))</f>
        <v>30.8</v>
      </c>
      <c r="F7" s="94">
        <f>INDEX('Rates lookup'!I:I,MATCH('Fringe by acct'!G7,'Rates lookup'!J:J,0))</f>
        <v>29.4</v>
      </c>
      <c r="G7" s="94">
        <f>INDEX('Rates lookup'!J:J,MATCH('Fringe by acct'!H7,'Rates lookup'!K:K,0))</f>
        <v>29</v>
      </c>
      <c r="H7" s="113">
        <v>29</v>
      </c>
      <c r="I7">
        <v>28.4</v>
      </c>
      <c r="J7">
        <v>29.9</v>
      </c>
      <c r="K7">
        <v>400000</v>
      </c>
      <c r="L7">
        <v>418400</v>
      </c>
      <c r="O7" s="8" t="s">
        <v>312</v>
      </c>
      <c r="Q7">
        <v>418920</v>
      </c>
      <c r="R7" s="10"/>
      <c r="T7" s="8" t="str">
        <f>O14</f>
        <v>ALLFAC P/TGR FRINGE BEN</v>
      </c>
      <c r="U7" s="9">
        <f t="shared" si="2"/>
        <v>422176</v>
      </c>
      <c r="V7" s="11">
        <f t="shared" si="1"/>
        <v>0.158</v>
      </c>
      <c r="W7" s="121" t="s">
        <v>349</v>
      </c>
    </row>
    <row r="8" spans="1:23" x14ac:dyDescent="0.25">
      <c r="A8">
        <v>400105</v>
      </c>
      <c r="B8" t="s">
        <v>12</v>
      </c>
      <c r="C8" t="s">
        <v>6</v>
      </c>
      <c r="D8" s="170">
        <f>INDEX('Rates lookup'!G:G,MATCH('Fringe by acct'!E8,'Rates lookup'!H:H,0))</f>
        <v>31</v>
      </c>
      <c r="E8" s="94">
        <f>INDEX('Rates lookup'!H:H,MATCH('Fringe by acct'!F8,'Rates lookup'!I:I,0))</f>
        <v>30.8</v>
      </c>
      <c r="F8" s="94">
        <f>INDEX('Rates lookup'!I:I,MATCH('Fringe by acct'!G8,'Rates lookup'!J:J,0))</f>
        <v>29.4</v>
      </c>
      <c r="G8" s="94">
        <f>INDEX('Rates lookup'!J:J,MATCH('Fringe by acct'!H8,'Rates lookup'!K:K,0))</f>
        <v>29</v>
      </c>
      <c r="H8" s="113">
        <v>29</v>
      </c>
      <c r="I8">
        <v>28.4</v>
      </c>
      <c r="J8">
        <v>29.9</v>
      </c>
      <c r="K8">
        <v>400000</v>
      </c>
      <c r="L8">
        <v>418400</v>
      </c>
      <c r="O8" s="8" t="s">
        <v>335</v>
      </c>
      <c r="Q8" s="9">
        <v>419207</v>
      </c>
      <c r="R8" s="10">
        <f>R4</f>
        <v>0.28399999999999997</v>
      </c>
      <c r="T8" s="8" t="str">
        <f>O20</f>
        <v>ALLSTD FAC FRINGE BEN</v>
      </c>
      <c r="U8" s="9">
        <f t="shared" si="2"/>
        <v>422447</v>
      </c>
      <c r="V8" s="11">
        <f t="shared" si="1"/>
        <v>0.12</v>
      </c>
      <c r="W8" s="121" t="s">
        <v>350</v>
      </c>
    </row>
    <row r="9" spans="1:23" x14ac:dyDescent="0.25">
      <c r="A9">
        <v>400120</v>
      </c>
      <c r="B9" t="s">
        <v>13</v>
      </c>
      <c r="C9" t="s">
        <v>14</v>
      </c>
      <c r="D9" s="170">
        <f>INDEX('Rates lookup'!G:G,MATCH('Fringe by acct'!E9,'Rates lookup'!H:H,0))</f>
        <v>0</v>
      </c>
      <c r="E9" s="94">
        <f>INDEX('Rates lookup'!H:H,MATCH('Fringe by acct'!F9,'Rates lookup'!I:I,0))</f>
        <v>0</v>
      </c>
      <c r="F9" s="94">
        <f>INDEX('Rates lookup'!I:I,MATCH('Fringe by acct'!G9,'Rates lookup'!J:J,0))</f>
        <v>0</v>
      </c>
      <c r="G9" s="94">
        <f>INDEX('Rates lookup'!J:J,MATCH('Fringe by acct'!H9,'Rates lookup'!K:K,0))</f>
        <v>0</v>
      </c>
      <c r="H9" s="113">
        <v>0</v>
      </c>
      <c r="I9">
        <v>0</v>
      </c>
      <c r="J9">
        <v>0</v>
      </c>
      <c r="O9" s="8" t="s">
        <v>313</v>
      </c>
      <c r="Q9" s="9">
        <v>419209</v>
      </c>
      <c r="R9" s="10">
        <f>R5</f>
        <v>0.36399999999999999</v>
      </c>
      <c r="T9" s="8" t="str">
        <f>O25</f>
        <v>ALL O/E FTP FRINGE BEN</v>
      </c>
      <c r="U9" s="9">
        <f t="shared" si="2"/>
        <v>422727</v>
      </c>
      <c r="V9" s="11">
        <f t="shared" si="1"/>
        <v>0.36399999999999999</v>
      </c>
      <c r="W9" s="121" t="s">
        <v>353</v>
      </c>
    </row>
    <row r="10" spans="1:23" x14ac:dyDescent="0.25">
      <c r="A10">
        <v>400121</v>
      </c>
      <c r="B10" t="s">
        <v>15</v>
      </c>
      <c r="C10" t="s">
        <v>14</v>
      </c>
      <c r="D10" s="170">
        <f>INDEX('Rates lookup'!G:G,MATCH('Fringe by acct'!E10,'Rates lookup'!H:H,0))</f>
        <v>0</v>
      </c>
      <c r="E10" s="94">
        <f>INDEX('Rates lookup'!H:H,MATCH('Fringe by acct'!F10,'Rates lookup'!I:I,0))</f>
        <v>0</v>
      </c>
      <c r="F10" s="94">
        <f>INDEX('Rates lookup'!I:I,MATCH('Fringe by acct'!G10,'Rates lookup'!J:J,0))</f>
        <v>0</v>
      </c>
      <c r="G10" s="94">
        <f>INDEX('Rates lookup'!J:J,MATCH('Fringe by acct'!H10,'Rates lookup'!K:K,0))</f>
        <v>0</v>
      </c>
      <c r="H10" s="113">
        <v>0</v>
      </c>
      <c r="I10">
        <v>0</v>
      </c>
      <c r="J10">
        <v>0</v>
      </c>
      <c r="O10" s="8"/>
      <c r="R10" s="10"/>
      <c r="T10" s="8" t="str">
        <f>O26</f>
        <v>ALL O/E P/TGR FRINGE BEN</v>
      </c>
      <c r="U10" s="9">
        <f t="shared" si="2"/>
        <v>422728</v>
      </c>
      <c r="V10" s="11">
        <f t="shared" si="1"/>
        <v>0.158</v>
      </c>
      <c r="W10" s="121" t="s">
        <v>351</v>
      </c>
    </row>
    <row r="11" spans="1:23" x14ac:dyDescent="0.25">
      <c r="A11">
        <v>400141</v>
      </c>
      <c r="B11" t="s">
        <v>16</v>
      </c>
      <c r="C11" t="s">
        <v>6</v>
      </c>
      <c r="D11" s="170">
        <f>INDEX('Rates lookup'!G:G,MATCH('Fringe by acct'!E11,'Rates lookup'!H:H,0))</f>
        <v>31</v>
      </c>
      <c r="E11" s="94">
        <f>INDEX('Rates lookup'!H:H,MATCH('Fringe by acct'!F11,'Rates lookup'!I:I,0))</f>
        <v>30.8</v>
      </c>
      <c r="F11" s="94">
        <f>INDEX('Rates lookup'!I:I,MATCH('Fringe by acct'!G11,'Rates lookup'!J:J,0))</f>
        <v>29.4</v>
      </c>
      <c r="G11" s="94">
        <f>INDEX('Rates lookup'!J:J,MATCH('Fringe by acct'!H11,'Rates lookup'!K:K,0))</f>
        <v>29</v>
      </c>
      <c r="H11" s="113">
        <v>29</v>
      </c>
      <c r="I11">
        <v>28.4</v>
      </c>
      <c r="J11">
        <v>29.9</v>
      </c>
      <c r="K11">
        <v>400000</v>
      </c>
      <c r="L11">
        <v>418400</v>
      </c>
      <c r="O11" s="8" t="s">
        <v>314</v>
      </c>
      <c r="P11">
        <v>420500</v>
      </c>
      <c r="Q11">
        <v>422176</v>
      </c>
      <c r="R11" s="10">
        <f t="shared" si="0"/>
        <v>0.158</v>
      </c>
      <c r="T11" s="8" t="s">
        <v>356</v>
      </c>
      <c r="U11" s="9">
        <v>422729</v>
      </c>
      <c r="V11" s="11">
        <v>0.34499999999999997</v>
      </c>
      <c r="W11" s="121" t="s">
        <v>358</v>
      </c>
    </row>
    <row r="12" spans="1:23" x14ac:dyDescent="0.25">
      <c r="A12">
        <v>400142</v>
      </c>
      <c r="B12" t="s">
        <v>17</v>
      </c>
      <c r="C12" t="s">
        <v>6</v>
      </c>
      <c r="D12" s="170">
        <f>INDEX('Rates lookup'!G:G,MATCH('Fringe by acct'!E12,'Rates lookup'!H:H,0))</f>
        <v>31</v>
      </c>
      <c r="E12" s="94">
        <f>INDEX('Rates lookup'!H:H,MATCH('Fringe by acct'!F12,'Rates lookup'!I:I,0))</f>
        <v>30.8</v>
      </c>
      <c r="F12" s="94">
        <f>INDEX('Rates lookup'!I:I,MATCH('Fringe by acct'!G12,'Rates lookup'!J:J,0))</f>
        <v>29.4</v>
      </c>
      <c r="G12" s="94">
        <f>INDEX('Rates lookup'!J:J,MATCH('Fringe by acct'!H12,'Rates lookup'!K:K,0))</f>
        <v>29</v>
      </c>
      <c r="H12" s="113">
        <v>29</v>
      </c>
      <c r="I12">
        <v>28.4</v>
      </c>
      <c r="J12">
        <v>29.9</v>
      </c>
      <c r="K12">
        <v>400000</v>
      </c>
      <c r="L12">
        <v>418400</v>
      </c>
      <c r="O12" s="8" t="s">
        <v>315</v>
      </c>
      <c r="P12">
        <v>421310</v>
      </c>
      <c r="Q12">
        <v>422176</v>
      </c>
      <c r="R12" s="10">
        <f t="shared" si="0"/>
        <v>0.158</v>
      </c>
      <c r="T12" s="8" t="s">
        <v>357</v>
      </c>
      <c r="U12" s="9">
        <v>422730</v>
      </c>
      <c r="V12" s="11">
        <v>0.153</v>
      </c>
      <c r="W12" s="121" t="s">
        <v>359</v>
      </c>
    </row>
    <row r="13" spans="1:23" x14ac:dyDescent="0.25">
      <c r="A13">
        <v>400144</v>
      </c>
      <c r="B13" t="s">
        <v>18</v>
      </c>
      <c r="C13" t="s">
        <v>6</v>
      </c>
      <c r="D13" s="170">
        <f>INDEX('Rates lookup'!G:G,MATCH('Fringe by acct'!E13,'Rates lookup'!H:H,0))</f>
        <v>31</v>
      </c>
      <c r="E13" s="94">
        <f>INDEX('Rates lookup'!H:H,MATCH('Fringe by acct'!F13,'Rates lookup'!I:I,0))</f>
        <v>30.8</v>
      </c>
      <c r="F13" s="94">
        <f>INDEX('Rates lookup'!I:I,MATCH('Fringe by acct'!G13,'Rates lookup'!J:J,0))</f>
        <v>29.4</v>
      </c>
      <c r="G13" s="94">
        <f>INDEX('Rates lookup'!J:J,MATCH('Fringe by acct'!H13,'Rates lookup'!K:K,0))</f>
        <v>29</v>
      </c>
      <c r="H13" s="113">
        <v>29</v>
      </c>
      <c r="I13">
        <v>28.4</v>
      </c>
      <c r="J13">
        <v>29.9</v>
      </c>
      <c r="K13">
        <v>400000</v>
      </c>
      <c r="L13">
        <v>418400</v>
      </c>
      <c r="O13" s="8" t="s">
        <v>316</v>
      </c>
      <c r="P13">
        <v>421810</v>
      </c>
      <c r="Q13">
        <v>422176</v>
      </c>
      <c r="R13" s="10">
        <f t="shared" si="0"/>
        <v>0.158</v>
      </c>
      <c r="T13" s="8" t="str">
        <f>O32</f>
        <v>ALLCLASS FTP FRINGE BEN</v>
      </c>
      <c r="U13" s="9">
        <f t="shared" si="2"/>
        <v>425802</v>
      </c>
      <c r="V13" s="11">
        <f t="shared" si="1"/>
        <v>0.36399999999999999</v>
      </c>
      <c r="W13" s="121" t="s">
        <v>355</v>
      </c>
    </row>
    <row r="14" spans="1:23" x14ac:dyDescent="0.25">
      <c r="A14">
        <v>400146</v>
      </c>
      <c r="B14" t="s">
        <v>19</v>
      </c>
      <c r="C14" t="s">
        <v>6</v>
      </c>
      <c r="D14" s="170">
        <f>INDEX('Rates lookup'!G:G,MATCH('Fringe by acct'!E14,'Rates lookup'!H:H,0))</f>
        <v>31</v>
      </c>
      <c r="E14" s="94">
        <f>INDEX('Rates lookup'!H:H,MATCH('Fringe by acct'!F14,'Rates lookup'!I:I,0))</f>
        <v>30.8</v>
      </c>
      <c r="F14" s="94">
        <f>INDEX('Rates lookup'!I:I,MATCH('Fringe by acct'!G14,'Rates lookup'!J:J,0))</f>
        <v>29.4</v>
      </c>
      <c r="G14" s="94">
        <f>INDEX('Rates lookup'!J:J,MATCH('Fringe by acct'!H14,'Rates lookup'!K:K,0))</f>
        <v>29</v>
      </c>
      <c r="H14" s="113">
        <v>29</v>
      </c>
      <c r="I14">
        <v>28.4</v>
      </c>
      <c r="J14">
        <v>29.9</v>
      </c>
      <c r="K14">
        <v>400000</v>
      </c>
      <c r="L14">
        <v>418400</v>
      </c>
      <c r="O14" s="8" t="s">
        <v>317</v>
      </c>
      <c r="Q14" s="9">
        <v>422176</v>
      </c>
      <c r="R14" s="10">
        <f>R13</f>
        <v>0.158</v>
      </c>
      <c r="T14" s="8" t="str">
        <f>O33</f>
        <v>ALLCLASS P/TGR FRINGE BEN</v>
      </c>
      <c r="U14" s="9">
        <f t="shared" si="2"/>
        <v>425803</v>
      </c>
      <c r="V14" s="11">
        <f>V10</f>
        <v>0.158</v>
      </c>
      <c r="W14" s="121" t="s">
        <v>352</v>
      </c>
    </row>
    <row r="15" spans="1:23" ht="15.75" thickBot="1" x14ac:dyDescent="0.3">
      <c r="A15">
        <v>400169</v>
      </c>
      <c r="B15" t="s">
        <v>20</v>
      </c>
      <c r="C15" t="s">
        <v>6</v>
      </c>
      <c r="D15" s="170">
        <f>INDEX('Rates lookup'!G:G,MATCH('Fringe by acct'!E15,'Rates lookup'!H:H,0))</f>
        <v>31</v>
      </c>
      <c r="E15" s="94">
        <f>INDEX('Rates lookup'!H:H,MATCH('Fringe by acct'!F15,'Rates lookup'!I:I,0))</f>
        <v>30.8</v>
      </c>
      <c r="F15" s="94">
        <f>INDEX('Rates lookup'!I:I,MATCH('Fringe by acct'!G15,'Rates lookup'!J:J,0))</f>
        <v>29.4</v>
      </c>
      <c r="G15" s="94">
        <f>INDEX('Rates lookup'!J:J,MATCH('Fringe by acct'!H15,'Rates lookup'!K:K,0))</f>
        <v>29</v>
      </c>
      <c r="H15" s="113">
        <v>29</v>
      </c>
      <c r="I15">
        <v>28.4</v>
      </c>
      <c r="J15">
        <v>29.9</v>
      </c>
      <c r="K15">
        <v>400000</v>
      </c>
      <c r="L15">
        <v>418400</v>
      </c>
      <c r="O15" s="8"/>
      <c r="R15" s="10"/>
      <c r="T15" s="122" t="s">
        <v>345</v>
      </c>
      <c r="U15" s="123">
        <f t="shared" si="2"/>
        <v>428301</v>
      </c>
      <c r="V15" s="124">
        <f>INDEX(R:R,MATCH(U15,Q:Q,0))</f>
        <v>1.1000000000000001E-2</v>
      </c>
      <c r="W15" s="125" t="s">
        <v>354</v>
      </c>
    </row>
    <row r="16" spans="1:23" x14ac:dyDescent="0.25">
      <c r="A16">
        <v>400190</v>
      </c>
      <c r="B16" t="s">
        <v>21</v>
      </c>
      <c r="C16" t="s">
        <v>6</v>
      </c>
      <c r="D16" s="170">
        <f>INDEX('Rates lookup'!G:G,MATCH('Fringe by acct'!E16,'Rates lookup'!H:H,0))</f>
        <v>31</v>
      </c>
      <c r="E16" s="94">
        <f>INDEX('Rates lookup'!H:H,MATCH('Fringe by acct'!F16,'Rates lookup'!I:I,0))</f>
        <v>30.8</v>
      </c>
      <c r="F16" s="94">
        <f>INDEX('Rates lookup'!I:I,MATCH('Fringe by acct'!G16,'Rates lookup'!J:J,0))</f>
        <v>29.4</v>
      </c>
      <c r="G16" s="94">
        <f>INDEX('Rates lookup'!J:J,MATCH('Fringe by acct'!H16,'Rates lookup'!K:K,0))</f>
        <v>29</v>
      </c>
      <c r="H16" s="113">
        <v>29</v>
      </c>
      <c r="I16">
        <v>28.4</v>
      </c>
      <c r="J16">
        <v>29.9</v>
      </c>
      <c r="K16">
        <v>400190</v>
      </c>
      <c r="L16">
        <v>418510</v>
      </c>
      <c r="O16" s="8" t="s">
        <v>318</v>
      </c>
      <c r="P16">
        <v>422210</v>
      </c>
      <c r="Q16">
        <v>422447</v>
      </c>
      <c r="R16" s="10">
        <f t="shared" si="0"/>
        <v>0.12</v>
      </c>
      <c r="U16" s="9"/>
      <c r="V16" s="11"/>
    </row>
    <row r="17" spans="1:22" x14ac:dyDescent="0.25">
      <c r="A17">
        <v>400210</v>
      </c>
      <c r="B17" t="s">
        <v>22</v>
      </c>
      <c r="C17" t="s">
        <v>6</v>
      </c>
      <c r="D17" s="170">
        <f>INDEX('Rates lookup'!G:G,MATCH('Fringe by acct'!E17,'Rates lookup'!H:H,0))</f>
        <v>31</v>
      </c>
      <c r="E17" s="94">
        <f>INDEX('Rates lookup'!H:H,MATCH('Fringe by acct'!F17,'Rates lookup'!I:I,0))</f>
        <v>30.8</v>
      </c>
      <c r="F17" s="94">
        <f>INDEX('Rates lookup'!I:I,MATCH('Fringe by acct'!G17,'Rates lookup'!J:J,0))</f>
        <v>29.4</v>
      </c>
      <c r="G17" s="94">
        <f>INDEX('Rates lookup'!J:J,MATCH('Fringe by acct'!H17,'Rates lookup'!K:K,0))</f>
        <v>29</v>
      </c>
      <c r="H17" s="113">
        <v>29</v>
      </c>
      <c r="I17">
        <v>28.4</v>
      </c>
      <c r="J17">
        <v>29.9</v>
      </c>
      <c r="K17">
        <v>400190</v>
      </c>
      <c r="L17">
        <v>418510</v>
      </c>
      <c r="O17" s="8" t="s">
        <v>319</v>
      </c>
      <c r="P17">
        <v>422270</v>
      </c>
      <c r="Q17">
        <v>422447</v>
      </c>
      <c r="R17" s="10">
        <f t="shared" si="0"/>
        <v>0.12</v>
      </c>
      <c r="U17" s="9"/>
      <c r="V17" s="11"/>
    </row>
    <row r="18" spans="1:22" x14ac:dyDescent="0.25">
      <c r="A18">
        <v>400241</v>
      </c>
      <c r="B18" t="s">
        <v>23</v>
      </c>
      <c r="C18" t="s">
        <v>6</v>
      </c>
      <c r="D18" s="170">
        <f>INDEX('Rates lookup'!G:G,MATCH('Fringe by acct'!E18,'Rates lookup'!H:H,0))</f>
        <v>31</v>
      </c>
      <c r="E18" s="94">
        <f>INDEX('Rates lookup'!H:H,MATCH('Fringe by acct'!F18,'Rates lookup'!I:I,0))</f>
        <v>30.8</v>
      </c>
      <c r="F18" s="94">
        <f>INDEX('Rates lookup'!I:I,MATCH('Fringe by acct'!G18,'Rates lookup'!J:J,0))</f>
        <v>29.4</v>
      </c>
      <c r="G18" s="94">
        <f>INDEX('Rates lookup'!J:J,MATCH('Fringe by acct'!H18,'Rates lookup'!K:K,0))</f>
        <v>29</v>
      </c>
      <c r="H18" s="113">
        <v>29</v>
      </c>
      <c r="I18">
        <v>28.4</v>
      </c>
      <c r="J18">
        <v>29.9</v>
      </c>
      <c r="K18">
        <v>400190</v>
      </c>
      <c r="L18">
        <v>418510</v>
      </c>
      <c r="O18" s="8" t="s">
        <v>320</v>
      </c>
      <c r="P18">
        <v>422310</v>
      </c>
      <c r="Q18">
        <v>422447</v>
      </c>
      <c r="R18" s="10">
        <f t="shared" si="0"/>
        <v>0.12</v>
      </c>
    </row>
    <row r="19" spans="1:22" ht="15.75" thickBot="1" x14ac:dyDescent="0.3">
      <c r="A19">
        <v>400242</v>
      </c>
      <c r="B19" t="s">
        <v>24</v>
      </c>
      <c r="C19" t="s">
        <v>6</v>
      </c>
      <c r="D19" s="170">
        <f>INDEX('Rates lookup'!G:G,MATCH('Fringe by acct'!E19,'Rates lookup'!H:H,0))</f>
        <v>31</v>
      </c>
      <c r="E19" s="94">
        <f>INDEX('Rates lookup'!H:H,MATCH('Fringe by acct'!F19,'Rates lookup'!I:I,0))</f>
        <v>30.8</v>
      </c>
      <c r="F19" s="94">
        <f>INDEX('Rates lookup'!I:I,MATCH('Fringe by acct'!G19,'Rates lookup'!J:J,0))</f>
        <v>29.4</v>
      </c>
      <c r="G19" s="94">
        <f>INDEX('Rates lookup'!J:J,MATCH('Fringe by acct'!H19,'Rates lookup'!K:K,0))</f>
        <v>29</v>
      </c>
      <c r="H19" s="113">
        <v>29</v>
      </c>
      <c r="I19">
        <v>28.4</v>
      </c>
      <c r="J19">
        <v>29.9</v>
      </c>
      <c r="K19">
        <v>400190</v>
      </c>
      <c r="L19">
        <v>418510</v>
      </c>
      <c r="O19" s="8" t="s">
        <v>321</v>
      </c>
      <c r="P19">
        <v>422400</v>
      </c>
      <c r="Q19">
        <v>422447</v>
      </c>
      <c r="R19" s="10">
        <f t="shared" si="0"/>
        <v>0.12</v>
      </c>
    </row>
    <row r="20" spans="1:22" x14ac:dyDescent="0.25">
      <c r="A20">
        <v>400243</v>
      </c>
      <c r="B20" t="s">
        <v>25</v>
      </c>
      <c r="C20" t="s">
        <v>6</v>
      </c>
      <c r="D20" s="170">
        <f>INDEX('Rates lookup'!G:G,MATCH('Fringe by acct'!E20,'Rates lookup'!H:H,0))</f>
        <v>31</v>
      </c>
      <c r="E20" s="94">
        <f>INDEX('Rates lookup'!H:H,MATCH('Fringe by acct'!F20,'Rates lookup'!I:I,0))</f>
        <v>30.8</v>
      </c>
      <c r="F20" s="94">
        <f>INDEX('Rates lookup'!I:I,MATCH('Fringe by acct'!G20,'Rates lookup'!J:J,0))</f>
        <v>29.4</v>
      </c>
      <c r="G20" s="94">
        <f>INDEX('Rates lookup'!J:J,MATCH('Fringe by acct'!H20,'Rates lookup'!K:K,0))</f>
        <v>29</v>
      </c>
      <c r="H20" s="113">
        <v>29</v>
      </c>
      <c r="I20">
        <v>28.4</v>
      </c>
      <c r="J20">
        <v>29.9</v>
      </c>
      <c r="K20">
        <v>400190</v>
      </c>
      <c r="L20">
        <v>418510</v>
      </c>
      <c r="O20" s="8" t="s">
        <v>322</v>
      </c>
      <c r="Q20" s="9">
        <v>422447</v>
      </c>
      <c r="R20" s="10">
        <f>R16</f>
        <v>0.12</v>
      </c>
      <c r="T20" s="4" t="s">
        <v>337</v>
      </c>
      <c r="U20" s="118"/>
    </row>
    <row r="21" spans="1:22" x14ac:dyDescent="0.25">
      <c r="A21">
        <v>400244</v>
      </c>
      <c r="B21" t="s">
        <v>26</v>
      </c>
      <c r="C21" t="s">
        <v>6</v>
      </c>
      <c r="D21" s="170">
        <f>INDEX('Rates lookup'!G:G,MATCH('Fringe by acct'!E21,'Rates lookup'!H:H,0))</f>
        <v>31</v>
      </c>
      <c r="E21" s="94">
        <f>INDEX('Rates lookup'!H:H,MATCH('Fringe by acct'!F21,'Rates lookup'!I:I,0))</f>
        <v>30.8</v>
      </c>
      <c r="F21" s="94">
        <f>INDEX('Rates lookup'!I:I,MATCH('Fringe by acct'!G21,'Rates lookup'!J:J,0))</f>
        <v>29.4</v>
      </c>
      <c r="G21" s="94">
        <f>INDEX('Rates lookup'!J:J,MATCH('Fringe by acct'!H21,'Rates lookup'!K:K,0))</f>
        <v>29</v>
      </c>
      <c r="H21" s="113">
        <v>29</v>
      </c>
      <c r="I21">
        <v>28.4</v>
      </c>
      <c r="J21">
        <v>29.9</v>
      </c>
      <c r="K21">
        <v>400190</v>
      </c>
      <c r="L21">
        <v>418510</v>
      </c>
      <c r="O21" s="8"/>
      <c r="R21" s="10"/>
      <c r="T21" s="8"/>
      <c r="U21" s="121"/>
    </row>
    <row r="22" spans="1:22" ht="15.75" thickBot="1" x14ac:dyDescent="0.3">
      <c r="A22">
        <v>400269</v>
      </c>
      <c r="B22" t="s">
        <v>27</v>
      </c>
      <c r="C22" t="s">
        <v>6</v>
      </c>
      <c r="D22" s="170">
        <f>INDEX('Rates lookup'!G:G,MATCH('Fringe by acct'!E22,'Rates lookup'!H:H,0))</f>
        <v>31</v>
      </c>
      <c r="E22" s="94">
        <f>INDEX('Rates lookup'!H:H,MATCH('Fringe by acct'!F22,'Rates lookup'!I:I,0))</f>
        <v>30.8</v>
      </c>
      <c r="F22" s="94">
        <f>INDEX('Rates lookup'!I:I,MATCH('Fringe by acct'!G22,'Rates lookup'!J:J,0))</f>
        <v>29.4</v>
      </c>
      <c r="G22" s="94">
        <f>INDEX('Rates lookup'!J:J,MATCH('Fringe by acct'!H22,'Rates lookup'!K:K,0))</f>
        <v>29</v>
      </c>
      <c r="H22" s="113">
        <v>29</v>
      </c>
      <c r="I22">
        <v>28.4</v>
      </c>
      <c r="J22">
        <v>29.9</v>
      </c>
      <c r="K22">
        <v>400190</v>
      </c>
      <c r="L22">
        <v>418510</v>
      </c>
      <c r="O22" s="8" t="s">
        <v>324</v>
      </c>
      <c r="P22">
        <v>422500</v>
      </c>
      <c r="Q22">
        <v>422727</v>
      </c>
      <c r="R22" s="10">
        <f t="shared" si="0"/>
        <v>0.36399999999999999</v>
      </c>
      <c r="T22" s="5" t="s">
        <v>338</v>
      </c>
      <c r="U22" s="121"/>
    </row>
    <row r="23" spans="1:22" ht="15.75" thickBot="1" x14ac:dyDescent="0.3">
      <c r="A23">
        <v>400290</v>
      </c>
      <c r="B23" t="s">
        <v>28</v>
      </c>
      <c r="C23" t="s">
        <v>29</v>
      </c>
      <c r="D23" s="170">
        <f>INDEX('Rates lookup'!G:G,MATCH('Fringe by acct'!E23,'Rates lookup'!H:H,0))</f>
        <v>40</v>
      </c>
      <c r="E23" s="94">
        <f>INDEX('Rates lookup'!H:H,MATCH('Fringe by acct'!F23,'Rates lookup'!I:I,0))</f>
        <v>39.1</v>
      </c>
      <c r="F23" s="94">
        <f>INDEX('Rates lookup'!I:I,MATCH('Fringe by acct'!G23,'Rates lookup'!J:J,0))</f>
        <v>37.9</v>
      </c>
      <c r="G23" s="94">
        <f>INDEX('Rates lookup'!J:J,MATCH('Fringe by acct'!H23,'Rates lookup'!K:K,0))</f>
        <v>37.299999999999997</v>
      </c>
      <c r="H23" s="113">
        <v>37</v>
      </c>
      <c r="I23">
        <v>36.4</v>
      </c>
      <c r="J23">
        <v>36.6</v>
      </c>
      <c r="K23">
        <v>400290</v>
      </c>
      <c r="L23">
        <v>418610</v>
      </c>
      <c r="O23" s="8" t="s">
        <v>325</v>
      </c>
      <c r="P23">
        <v>422610</v>
      </c>
      <c r="Q23">
        <v>422728</v>
      </c>
      <c r="R23" s="10">
        <f t="shared" si="0"/>
        <v>0.158</v>
      </c>
      <c r="T23" s="5" t="s">
        <v>339</v>
      </c>
      <c r="U23" s="121"/>
    </row>
    <row r="24" spans="1:22" ht="15.75" thickBot="1" x14ac:dyDescent="0.3">
      <c r="A24">
        <v>400310</v>
      </c>
      <c r="B24" t="s">
        <v>30</v>
      </c>
      <c r="C24" t="s">
        <v>29</v>
      </c>
      <c r="D24" s="170">
        <f>INDEX('Rates lookup'!G:G,MATCH('Fringe by acct'!E24,'Rates lookup'!H:H,0))</f>
        <v>40</v>
      </c>
      <c r="E24" s="94">
        <f>INDEX('Rates lookup'!H:H,MATCH('Fringe by acct'!F24,'Rates lookup'!I:I,0))</f>
        <v>39.1</v>
      </c>
      <c r="F24" s="94">
        <f>INDEX('Rates lookup'!I:I,MATCH('Fringe by acct'!G24,'Rates lookup'!J:J,0))</f>
        <v>37.9</v>
      </c>
      <c r="G24" s="94">
        <f>INDEX('Rates lookup'!J:J,MATCH('Fringe by acct'!H24,'Rates lookup'!K:K,0))</f>
        <v>37.299999999999997</v>
      </c>
      <c r="H24" s="113">
        <v>37</v>
      </c>
      <c r="I24">
        <v>36.4</v>
      </c>
      <c r="J24">
        <v>36.6</v>
      </c>
      <c r="K24">
        <v>400290</v>
      </c>
      <c r="L24">
        <v>418610</v>
      </c>
      <c r="O24" s="8" t="s">
        <v>326</v>
      </c>
      <c r="P24">
        <v>422670</v>
      </c>
      <c r="Q24">
        <v>422728</v>
      </c>
      <c r="R24" s="10">
        <f t="shared" si="0"/>
        <v>0.158</v>
      </c>
      <c r="T24" s="5" t="s">
        <v>340</v>
      </c>
      <c r="U24" s="121"/>
    </row>
    <row r="25" spans="1:22" ht="15.75" thickBot="1" x14ac:dyDescent="0.3">
      <c r="A25">
        <v>400341</v>
      </c>
      <c r="B25" t="s">
        <v>31</v>
      </c>
      <c r="C25" t="s">
        <v>29</v>
      </c>
      <c r="D25" s="170">
        <f>INDEX('Rates lookup'!G:G,MATCH('Fringe by acct'!E25,'Rates lookup'!H:H,0))</f>
        <v>40</v>
      </c>
      <c r="E25" s="94">
        <f>INDEX('Rates lookup'!H:H,MATCH('Fringe by acct'!F25,'Rates lookup'!I:I,0))</f>
        <v>39.1</v>
      </c>
      <c r="F25" s="94">
        <f>INDEX('Rates lookup'!I:I,MATCH('Fringe by acct'!G25,'Rates lookup'!J:J,0))</f>
        <v>37.9</v>
      </c>
      <c r="G25" s="94">
        <f>INDEX('Rates lookup'!J:J,MATCH('Fringe by acct'!H25,'Rates lookup'!K:K,0))</f>
        <v>37.299999999999997</v>
      </c>
      <c r="H25" s="113">
        <v>37</v>
      </c>
      <c r="I25">
        <v>36.4</v>
      </c>
      <c r="J25">
        <v>36.6</v>
      </c>
      <c r="K25">
        <v>400290</v>
      </c>
      <c r="L25">
        <v>418610</v>
      </c>
      <c r="O25" s="8" t="s">
        <v>327</v>
      </c>
      <c r="Q25" s="9">
        <v>422727</v>
      </c>
      <c r="R25" s="10">
        <f>R22</f>
        <v>0.36399999999999999</v>
      </c>
      <c r="T25" s="5" t="s">
        <v>341</v>
      </c>
      <c r="U25" s="121"/>
    </row>
    <row r="26" spans="1:22" ht="15.75" thickBot="1" x14ac:dyDescent="0.3">
      <c r="A26">
        <v>400342</v>
      </c>
      <c r="B26" t="s">
        <v>32</v>
      </c>
      <c r="C26" t="s">
        <v>29</v>
      </c>
      <c r="D26" s="170">
        <f>INDEX('Rates lookup'!G:G,MATCH('Fringe by acct'!E26,'Rates lookup'!H:H,0))</f>
        <v>40</v>
      </c>
      <c r="E26" s="94">
        <f>INDEX('Rates lookup'!H:H,MATCH('Fringe by acct'!F26,'Rates lookup'!I:I,0))</f>
        <v>39.1</v>
      </c>
      <c r="F26" s="94">
        <f>INDEX('Rates lookup'!I:I,MATCH('Fringe by acct'!G26,'Rates lookup'!J:J,0))</f>
        <v>37.9</v>
      </c>
      <c r="G26" s="94">
        <f>INDEX('Rates lookup'!J:J,MATCH('Fringe by acct'!H26,'Rates lookup'!K:K,0))</f>
        <v>37.299999999999997</v>
      </c>
      <c r="H26" s="113">
        <v>37</v>
      </c>
      <c r="I26">
        <v>36.4</v>
      </c>
      <c r="J26">
        <v>36.6</v>
      </c>
      <c r="K26">
        <v>400290</v>
      </c>
      <c r="L26">
        <v>418610</v>
      </c>
      <c r="O26" s="8" t="s">
        <v>328</v>
      </c>
      <c r="Q26" s="9">
        <v>422728</v>
      </c>
      <c r="R26" s="10">
        <f>R23</f>
        <v>0.158</v>
      </c>
      <c r="T26" s="5" t="s">
        <v>342</v>
      </c>
      <c r="U26" s="121"/>
    </row>
    <row r="27" spans="1:22" ht="15.75" thickBot="1" x14ac:dyDescent="0.3">
      <c r="A27">
        <v>400369</v>
      </c>
      <c r="B27" t="s">
        <v>33</v>
      </c>
      <c r="C27" t="s">
        <v>29</v>
      </c>
      <c r="D27" s="170">
        <f>INDEX('Rates lookup'!G:G,MATCH('Fringe by acct'!E27,'Rates lookup'!H:H,0))</f>
        <v>40</v>
      </c>
      <c r="E27" s="94">
        <f>INDEX('Rates lookup'!H:H,MATCH('Fringe by acct'!F27,'Rates lookup'!I:I,0))</f>
        <v>39.1</v>
      </c>
      <c r="F27" s="94">
        <f>INDEX('Rates lookup'!I:I,MATCH('Fringe by acct'!G27,'Rates lookup'!J:J,0))</f>
        <v>37.9</v>
      </c>
      <c r="G27" s="94">
        <f>INDEX('Rates lookup'!J:J,MATCH('Fringe by acct'!H27,'Rates lookup'!K:K,0))</f>
        <v>37.299999999999997</v>
      </c>
      <c r="H27" s="113">
        <v>37</v>
      </c>
      <c r="I27">
        <v>36.4</v>
      </c>
      <c r="J27">
        <v>36.6</v>
      </c>
      <c r="K27">
        <v>400290</v>
      </c>
      <c r="L27">
        <v>418610</v>
      </c>
      <c r="O27" s="8"/>
      <c r="R27" s="10"/>
      <c r="T27" s="6" t="s">
        <v>343</v>
      </c>
      <c r="U27" s="125"/>
    </row>
    <row r="28" spans="1:22" x14ac:dyDescent="0.25">
      <c r="A28">
        <v>400390</v>
      </c>
      <c r="B28" t="s">
        <v>34</v>
      </c>
      <c r="C28" t="s">
        <v>29</v>
      </c>
      <c r="D28" s="170">
        <f>INDEX('Rates lookup'!G:G,MATCH('Fringe by acct'!E28,'Rates lookup'!H:H,0))</f>
        <v>40</v>
      </c>
      <c r="E28" s="94">
        <f>INDEX('Rates lookup'!H:H,MATCH('Fringe by acct'!F28,'Rates lookup'!I:I,0))</f>
        <v>39.1</v>
      </c>
      <c r="F28" s="94">
        <f>INDEX('Rates lookup'!I:I,MATCH('Fringe by acct'!G28,'Rates lookup'!J:J,0))</f>
        <v>37.9</v>
      </c>
      <c r="G28" s="94">
        <f>INDEX('Rates lookup'!J:J,MATCH('Fringe by acct'!H28,'Rates lookup'!K:K,0))</f>
        <v>37.299999999999997</v>
      </c>
      <c r="H28" s="113">
        <v>37</v>
      </c>
      <c r="I28">
        <v>36.4</v>
      </c>
      <c r="J28">
        <v>36.6</v>
      </c>
      <c r="K28">
        <v>400390</v>
      </c>
      <c r="L28">
        <v>418710</v>
      </c>
      <c r="O28" s="8" t="s">
        <v>329</v>
      </c>
      <c r="P28">
        <v>425000</v>
      </c>
      <c r="Q28">
        <v>425802</v>
      </c>
      <c r="R28" s="10">
        <f t="shared" si="0"/>
        <v>0.36399999999999999</v>
      </c>
    </row>
    <row r="29" spans="1:22" x14ac:dyDescent="0.25">
      <c r="A29">
        <v>400500</v>
      </c>
      <c r="B29" t="s">
        <v>35</v>
      </c>
      <c r="C29" t="s">
        <v>29</v>
      </c>
      <c r="D29" s="170">
        <f>INDEX('Rates lookup'!G:G,MATCH('Fringe by acct'!E29,'Rates lookup'!H:H,0))</f>
        <v>40</v>
      </c>
      <c r="E29" s="94">
        <f>INDEX('Rates lookup'!H:H,MATCH('Fringe by acct'!F29,'Rates lookup'!I:I,0))</f>
        <v>39.1</v>
      </c>
      <c r="F29" s="94">
        <f>INDEX('Rates lookup'!I:I,MATCH('Fringe by acct'!G29,'Rates lookup'!J:J,0))</f>
        <v>37.9</v>
      </c>
      <c r="G29" s="94">
        <f>INDEX('Rates lookup'!J:J,MATCH('Fringe by acct'!H29,'Rates lookup'!K:K,0))</f>
        <v>37.299999999999997</v>
      </c>
      <c r="H29" s="113">
        <v>37</v>
      </c>
      <c r="I29">
        <v>36.4</v>
      </c>
      <c r="J29">
        <v>36.6</v>
      </c>
      <c r="K29">
        <v>400390</v>
      </c>
      <c r="L29">
        <v>418710</v>
      </c>
      <c r="O29" s="8" t="s">
        <v>330</v>
      </c>
      <c r="P29">
        <v>425110</v>
      </c>
      <c r="Q29">
        <v>425803</v>
      </c>
      <c r="R29" s="10"/>
    </row>
    <row r="30" spans="1:22" x14ac:dyDescent="0.25">
      <c r="A30">
        <v>400501</v>
      </c>
      <c r="B30" t="s">
        <v>36</v>
      </c>
      <c r="C30" t="s">
        <v>37</v>
      </c>
      <c r="D30" s="170">
        <f>INDEX('Rates lookup'!G:G,MATCH('Fringe by acct'!E30,'Rates lookup'!H:H,0))</f>
        <v>38.9</v>
      </c>
      <c r="E30" s="94">
        <f>INDEX('Rates lookup'!H:H,MATCH('Fringe by acct'!F30,'Rates lookup'!I:I,0))</f>
        <v>37.799999999999997</v>
      </c>
      <c r="F30" s="94">
        <f>INDEX('Rates lookup'!I:I,MATCH('Fringe by acct'!G30,'Rates lookup'!J:J,0))</f>
        <v>37</v>
      </c>
      <c r="G30" s="94">
        <f>INDEX('Rates lookup'!J:J,MATCH('Fringe by acct'!H30,'Rates lookup'!K:K,0))</f>
        <v>36.200000000000003</v>
      </c>
      <c r="H30" s="113">
        <v>36.1</v>
      </c>
      <c r="I30">
        <v>35.299999999999997</v>
      </c>
      <c r="J30">
        <v>35.5</v>
      </c>
      <c r="K30">
        <v>400390</v>
      </c>
      <c r="L30">
        <v>419110</v>
      </c>
      <c r="O30" s="8" t="s">
        <v>331</v>
      </c>
      <c r="P30">
        <v>425210</v>
      </c>
      <c r="Q30">
        <v>425803</v>
      </c>
      <c r="R30" s="10">
        <f t="shared" si="0"/>
        <v>0.158</v>
      </c>
    </row>
    <row r="31" spans="1:22" x14ac:dyDescent="0.25">
      <c r="A31">
        <v>400542</v>
      </c>
      <c r="B31" t="s">
        <v>38</v>
      </c>
      <c r="C31" t="s">
        <v>29</v>
      </c>
      <c r="D31" s="170">
        <f>INDEX('Rates lookup'!G:G,MATCH('Fringe by acct'!E31,'Rates lookup'!H:H,0))</f>
        <v>40</v>
      </c>
      <c r="E31" s="94">
        <f>INDEX('Rates lookup'!H:H,MATCH('Fringe by acct'!F31,'Rates lookup'!I:I,0))</f>
        <v>39.1</v>
      </c>
      <c r="F31" s="94">
        <f>INDEX('Rates lookup'!I:I,MATCH('Fringe by acct'!G31,'Rates lookup'!J:J,0))</f>
        <v>37.9</v>
      </c>
      <c r="G31" s="94">
        <f>INDEX('Rates lookup'!J:J,MATCH('Fringe by acct'!H31,'Rates lookup'!K:K,0))</f>
        <v>37.299999999999997</v>
      </c>
      <c r="H31" s="113">
        <v>37</v>
      </c>
      <c r="I31">
        <v>36.4</v>
      </c>
      <c r="J31">
        <v>36.6</v>
      </c>
      <c r="K31">
        <v>400390</v>
      </c>
      <c r="L31">
        <v>418710</v>
      </c>
      <c r="O31" s="8" t="s">
        <v>332</v>
      </c>
      <c r="P31">
        <v>425310</v>
      </c>
      <c r="Q31">
        <v>425803</v>
      </c>
      <c r="R31" s="10">
        <f t="shared" si="0"/>
        <v>0.158</v>
      </c>
    </row>
    <row r="32" spans="1:22" x14ac:dyDescent="0.25">
      <c r="A32">
        <v>400549</v>
      </c>
      <c r="B32" t="s">
        <v>39</v>
      </c>
      <c r="C32" t="s">
        <v>29</v>
      </c>
      <c r="D32" s="170">
        <f>INDEX('Rates lookup'!G:G,MATCH('Fringe by acct'!E32,'Rates lookup'!H:H,0))</f>
        <v>40</v>
      </c>
      <c r="E32" s="94">
        <f>INDEX('Rates lookup'!H:H,MATCH('Fringe by acct'!F32,'Rates lookup'!I:I,0))</f>
        <v>39.1</v>
      </c>
      <c r="F32" s="94">
        <f>INDEX('Rates lookup'!I:I,MATCH('Fringe by acct'!G32,'Rates lookup'!J:J,0))</f>
        <v>37.9</v>
      </c>
      <c r="G32" s="94">
        <f>INDEX('Rates lookup'!J:J,MATCH('Fringe by acct'!H32,'Rates lookup'!K:K,0))</f>
        <v>37.299999999999997</v>
      </c>
      <c r="H32" s="113">
        <v>37</v>
      </c>
      <c r="I32">
        <v>36.4</v>
      </c>
      <c r="J32">
        <v>36.6</v>
      </c>
      <c r="K32">
        <v>400390</v>
      </c>
      <c r="L32">
        <v>418710</v>
      </c>
      <c r="O32" s="8" t="s">
        <v>333</v>
      </c>
      <c r="Q32" s="9">
        <v>425802</v>
      </c>
      <c r="R32" s="10">
        <f>R28</f>
        <v>0.36399999999999999</v>
      </c>
    </row>
    <row r="33" spans="1:18" x14ac:dyDescent="0.25">
      <c r="A33">
        <v>400550</v>
      </c>
      <c r="B33" t="s">
        <v>40</v>
      </c>
      <c r="C33" t="s">
        <v>29</v>
      </c>
      <c r="D33" s="170">
        <f>INDEX('Rates lookup'!G:G,MATCH('Fringe by acct'!E33,'Rates lookup'!H:H,0))</f>
        <v>40</v>
      </c>
      <c r="E33" s="94">
        <f>INDEX('Rates lookup'!H:H,MATCH('Fringe by acct'!F33,'Rates lookup'!I:I,0))</f>
        <v>39.1</v>
      </c>
      <c r="F33" s="94">
        <f>INDEX('Rates lookup'!I:I,MATCH('Fringe by acct'!G33,'Rates lookup'!J:J,0))</f>
        <v>37.9</v>
      </c>
      <c r="G33" s="94">
        <f>INDEX('Rates lookup'!J:J,MATCH('Fringe by acct'!H33,'Rates lookup'!K:K,0))</f>
        <v>37.299999999999997</v>
      </c>
      <c r="H33" s="113">
        <v>37</v>
      </c>
      <c r="I33">
        <v>36.4</v>
      </c>
      <c r="J33">
        <v>36.6</v>
      </c>
      <c r="K33">
        <v>400550</v>
      </c>
      <c r="L33">
        <v>418810</v>
      </c>
      <c r="O33" s="8" t="s">
        <v>334</v>
      </c>
      <c r="Q33" s="9">
        <v>425803</v>
      </c>
      <c r="R33" s="10">
        <f>R30</f>
        <v>0.158</v>
      </c>
    </row>
    <row r="34" spans="1:18" x14ac:dyDescent="0.25">
      <c r="A34">
        <v>400600</v>
      </c>
      <c r="B34" t="s">
        <v>41</v>
      </c>
      <c r="C34" t="s">
        <v>29</v>
      </c>
      <c r="D34" s="170">
        <f>INDEX('Rates lookup'!G:G,MATCH('Fringe by acct'!E34,'Rates lookup'!H:H,0))</f>
        <v>40</v>
      </c>
      <c r="E34" s="94">
        <f>INDEX('Rates lookup'!H:H,MATCH('Fringe by acct'!F34,'Rates lookup'!I:I,0))</f>
        <v>39.1</v>
      </c>
      <c r="F34" s="94">
        <f>INDEX('Rates lookup'!I:I,MATCH('Fringe by acct'!G34,'Rates lookup'!J:J,0))</f>
        <v>37.9</v>
      </c>
      <c r="G34" s="94">
        <f>INDEX('Rates lookup'!J:J,MATCH('Fringe by acct'!H34,'Rates lookup'!K:K,0))</f>
        <v>37.299999999999997</v>
      </c>
      <c r="H34" s="113">
        <v>37</v>
      </c>
      <c r="I34">
        <v>36.4</v>
      </c>
      <c r="J34">
        <v>36.6</v>
      </c>
      <c r="K34">
        <v>400550</v>
      </c>
      <c r="L34">
        <v>418810</v>
      </c>
      <c r="O34" s="8"/>
      <c r="R34" s="10"/>
    </row>
    <row r="35" spans="1:18" ht="15.75" thickBot="1" x14ac:dyDescent="0.3">
      <c r="A35">
        <v>400669</v>
      </c>
      <c r="B35" t="s">
        <v>42</v>
      </c>
      <c r="C35" t="s">
        <v>29</v>
      </c>
      <c r="D35" s="170">
        <f>INDEX('Rates lookup'!G:G,MATCH('Fringe by acct'!E35,'Rates lookup'!H:H,0))</f>
        <v>40</v>
      </c>
      <c r="E35" s="94">
        <f>INDEX('Rates lookup'!H:H,MATCH('Fringe by acct'!F35,'Rates lookup'!I:I,0))</f>
        <v>39.1</v>
      </c>
      <c r="F35" s="94">
        <f>INDEX('Rates lookup'!I:I,MATCH('Fringe by acct'!G35,'Rates lookup'!J:J,0))</f>
        <v>37.9</v>
      </c>
      <c r="G35" s="94">
        <f>INDEX('Rates lookup'!J:J,MATCH('Fringe by acct'!H35,'Rates lookup'!K:K,0))</f>
        <v>37.299999999999997</v>
      </c>
      <c r="H35" s="113">
        <v>37</v>
      </c>
      <c r="I35">
        <v>36.4</v>
      </c>
      <c r="J35">
        <v>36.6</v>
      </c>
      <c r="K35">
        <v>400550</v>
      </c>
      <c r="L35">
        <v>418810</v>
      </c>
      <c r="O35" s="122" t="s">
        <v>345</v>
      </c>
      <c r="P35" s="126">
        <v>427500</v>
      </c>
      <c r="Q35" s="123">
        <v>428301</v>
      </c>
      <c r="R35" s="127">
        <f t="shared" si="0"/>
        <v>1.1000000000000001E-2</v>
      </c>
    </row>
    <row r="36" spans="1:18" x14ac:dyDescent="0.25">
      <c r="A36">
        <v>400690</v>
      </c>
      <c r="B36" t="s">
        <v>43</v>
      </c>
      <c r="C36" t="s">
        <v>6</v>
      </c>
      <c r="D36" s="170">
        <f>INDEX('Rates lookup'!G:G,MATCH('Fringe by acct'!E36,'Rates lookup'!H:H,0))</f>
        <v>31</v>
      </c>
      <c r="E36" s="94">
        <f>INDEX('Rates lookup'!H:H,MATCH('Fringe by acct'!F36,'Rates lookup'!I:I,0))</f>
        <v>30.8</v>
      </c>
      <c r="F36" s="94">
        <f>INDEX('Rates lookup'!I:I,MATCH('Fringe by acct'!G36,'Rates lookup'!J:J,0))</f>
        <v>29.4</v>
      </c>
      <c r="G36" s="94">
        <f>INDEX('Rates lookup'!J:J,MATCH('Fringe by acct'!H36,'Rates lookup'!K:K,0))</f>
        <v>29</v>
      </c>
      <c r="H36" s="113">
        <v>29</v>
      </c>
      <c r="I36">
        <v>28.4</v>
      </c>
      <c r="J36">
        <v>29.9</v>
      </c>
      <c r="K36">
        <v>400690</v>
      </c>
      <c r="L36">
        <v>418910</v>
      </c>
    </row>
    <row r="37" spans="1:18" x14ac:dyDescent="0.25">
      <c r="A37">
        <v>400710</v>
      </c>
      <c r="B37" t="s">
        <v>44</v>
      </c>
      <c r="C37" t="s">
        <v>6</v>
      </c>
      <c r="D37" s="170">
        <f>INDEX('Rates lookup'!G:G,MATCH('Fringe by acct'!E37,'Rates lookup'!H:H,0))</f>
        <v>31</v>
      </c>
      <c r="E37" s="94">
        <f>INDEX('Rates lookup'!H:H,MATCH('Fringe by acct'!F37,'Rates lookup'!I:I,0))</f>
        <v>30.8</v>
      </c>
      <c r="F37" s="94">
        <f>INDEX('Rates lookup'!I:I,MATCH('Fringe by acct'!G37,'Rates lookup'!J:J,0))</f>
        <v>29.4</v>
      </c>
      <c r="G37" s="94">
        <f>INDEX('Rates lookup'!J:J,MATCH('Fringe by acct'!H37,'Rates lookup'!K:K,0))</f>
        <v>29</v>
      </c>
      <c r="H37" s="113">
        <v>29</v>
      </c>
      <c r="I37">
        <v>28.4</v>
      </c>
      <c r="J37">
        <v>29.9</v>
      </c>
      <c r="K37">
        <v>400690</v>
      </c>
      <c r="L37">
        <v>418910</v>
      </c>
    </row>
    <row r="38" spans="1:18" x14ac:dyDescent="0.25">
      <c r="A38">
        <v>400711</v>
      </c>
      <c r="B38" t="s">
        <v>45</v>
      </c>
      <c r="C38" t="s">
        <v>6</v>
      </c>
      <c r="D38" s="170">
        <f>INDEX('Rates lookup'!G:G,MATCH('Fringe by acct'!E38,'Rates lookup'!H:H,0))</f>
        <v>31</v>
      </c>
      <c r="E38" s="94">
        <f>INDEX('Rates lookup'!H:H,MATCH('Fringe by acct'!F38,'Rates lookup'!I:I,0))</f>
        <v>30.8</v>
      </c>
      <c r="F38" s="94">
        <f>INDEX('Rates lookup'!I:I,MATCH('Fringe by acct'!G38,'Rates lookup'!J:J,0))</f>
        <v>29.4</v>
      </c>
      <c r="G38" s="94">
        <f>INDEX('Rates lookup'!J:J,MATCH('Fringe by acct'!H38,'Rates lookup'!K:K,0))</f>
        <v>29</v>
      </c>
      <c r="H38" s="113">
        <v>29</v>
      </c>
      <c r="I38">
        <v>28.4</v>
      </c>
      <c r="J38">
        <v>29.9</v>
      </c>
      <c r="K38">
        <v>400690</v>
      </c>
      <c r="L38">
        <v>418910</v>
      </c>
    </row>
    <row r="39" spans="1:18" x14ac:dyDescent="0.25">
      <c r="A39">
        <v>400712</v>
      </c>
      <c r="B39" t="s">
        <v>46</v>
      </c>
      <c r="C39" t="s">
        <v>6</v>
      </c>
      <c r="D39" s="170">
        <f>INDEX('Rates lookup'!G:G,MATCH('Fringe by acct'!E39,'Rates lookup'!H:H,0))</f>
        <v>31</v>
      </c>
      <c r="E39" s="94">
        <f>INDEX('Rates lookup'!H:H,MATCH('Fringe by acct'!F39,'Rates lookup'!I:I,0))</f>
        <v>30.8</v>
      </c>
      <c r="F39" s="94">
        <f>INDEX('Rates lookup'!I:I,MATCH('Fringe by acct'!G39,'Rates lookup'!J:J,0))</f>
        <v>29.4</v>
      </c>
      <c r="G39" s="94">
        <f>INDEX('Rates lookup'!J:J,MATCH('Fringe by acct'!H39,'Rates lookup'!K:K,0))</f>
        <v>29</v>
      </c>
      <c r="H39" s="113">
        <v>29</v>
      </c>
      <c r="I39">
        <v>28.4</v>
      </c>
      <c r="J39">
        <v>29.9</v>
      </c>
      <c r="K39">
        <v>400690</v>
      </c>
      <c r="L39">
        <v>418910</v>
      </c>
    </row>
    <row r="40" spans="1:18" x14ac:dyDescent="0.25">
      <c r="A40">
        <v>400713</v>
      </c>
      <c r="B40" t="s">
        <v>47</v>
      </c>
      <c r="C40" t="s">
        <v>6</v>
      </c>
      <c r="D40" s="170">
        <f>INDEX('Rates lookup'!G:G,MATCH('Fringe by acct'!E40,'Rates lookup'!H:H,0))</f>
        <v>31</v>
      </c>
      <c r="E40" s="94">
        <f>INDEX('Rates lookup'!H:H,MATCH('Fringe by acct'!F40,'Rates lookup'!I:I,0))</f>
        <v>30.8</v>
      </c>
      <c r="F40" s="94">
        <f>INDEX('Rates lookup'!I:I,MATCH('Fringe by acct'!G40,'Rates lookup'!J:J,0))</f>
        <v>29.4</v>
      </c>
      <c r="G40" s="94">
        <f>INDEX('Rates lookup'!J:J,MATCH('Fringe by acct'!H40,'Rates lookup'!K:K,0))</f>
        <v>29</v>
      </c>
      <c r="H40" s="113">
        <v>29</v>
      </c>
      <c r="I40">
        <v>28.4</v>
      </c>
      <c r="J40">
        <v>29.9</v>
      </c>
      <c r="K40">
        <v>400690</v>
      </c>
      <c r="L40">
        <v>418910</v>
      </c>
    </row>
    <row r="41" spans="1:18" x14ac:dyDescent="0.25">
      <c r="A41">
        <v>400714</v>
      </c>
      <c r="B41" t="s">
        <v>48</v>
      </c>
      <c r="C41" t="s">
        <v>6</v>
      </c>
      <c r="D41" s="170">
        <f>INDEX('Rates lookup'!G:G,MATCH('Fringe by acct'!E41,'Rates lookup'!H:H,0))</f>
        <v>31</v>
      </c>
      <c r="E41" s="94">
        <f>INDEX('Rates lookup'!H:H,MATCH('Fringe by acct'!F41,'Rates lookup'!I:I,0))</f>
        <v>30.8</v>
      </c>
      <c r="F41" s="94">
        <f>INDEX('Rates lookup'!I:I,MATCH('Fringe by acct'!G41,'Rates lookup'!J:J,0))</f>
        <v>29.4</v>
      </c>
      <c r="G41" s="94">
        <f>INDEX('Rates lookup'!J:J,MATCH('Fringe by acct'!H41,'Rates lookup'!K:K,0))</f>
        <v>29</v>
      </c>
      <c r="H41" s="113">
        <v>29</v>
      </c>
      <c r="I41">
        <v>28.4</v>
      </c>
      <c r="J41">
        <v>29.9</v>
      </c>
      <c r="K41">
        <v>400690</v>
      </c>
      <c r="L41">
        <v>418910</v>
      </c>
    </row>
    <row r="42" spans="1:18" x14ac:dyDescent="0.25">
      <c r="A42">
        <v>400715</v>
      </c>
      <c r="B42" t="s">
        <v>49</v>
      </c>
      <c r="C42" t="s">
        <v>6</v>
      </c>
      <c r="D42" s="170">
        <f>INDEX('Rates lookup'!G:G,MATCH('Fringe by acct'!E42,'Rates lookup'!H:H,0))</f>
        <v>31</v>
      </c>
      <c r="E42" s="94">
        <f>INDEX('Rates lookup'!H:H,MATCH('Fringe by acct'!F42,'Rates lookup'!I:I,0))</f>
        <v>30.8</v>
      </c>
      <c r="F42" s="94">
        <f>INDEX('Rates lookup'!I:I,MATCH('Fringe by acct'!G42,'Rates lookup'!J:J,0))</f>
        <v>29.4</v>
      </c>
      <c r="G42" s="94">
        <f>INDEX('Rates lookup'!J:J,MATCH('Fringe by acct'!H42,'Rates lookup'!K:K,0))</f>
        <v>29</v>
      </c>
      <c r="H42" s="113">
        <v>29</v>
      </c>
      <c r="I42">
        <v>28.4</v>
      </c>
      <c r="J42">
        <v>29.9</v>
      </c>
      <c r="K42">
        <v>400690</v>
      </c>
      <c r="L42">
        <v>418910</v>
      </c>
    </row>
    <row r="43" spans="1:18" x14ac:dyDescent="0.25">
      <c r="A43">
        <v>400716</v>
      </c>
      <c r="B43" t="s">
        <v>50</v>
      </c>
      <c r="C43" t="s">
        <v>6</v>
      </c>
      <c r="D43" s="170">
        <f>INDEX('Rates lookup'!G:G,MATCH('Fringe by acct'!E43,'Rates lookup'!H:H,0))</f>
        <v>31</v>
      </c>
      <c r="E43" s="94">
        <f>INDEX('Rates lookup'!H:H,MATCH('Fringe by acct'!F43,'Rates lookup'!I:I,0))</f>
        <v>30.8</v>
      </c>
      <c r="F43" s="94">
        <f>INDEX('Rates lookup'!I:I,MATCH('Fringe by acct'!G43,'Rates lookup'!J:J,0))</f>
        <v>29.4</v>
      </c>
      <c r="G43" s="94">
        <f>INDEX('Rates lookup'!J:J,MATCH('Fringe by acct'!H43,'Rates lookup'!K:K,0))</f>
        <v>29</v>
      </c>
      <c r="H43" s="113">
        <v>29</v>
      </c>
      <c r="I43">
        <v>28.4</v>
      </c>
      <c r="J43">
        <v>29.9</v>
      </c>
      <c r="K43">
        <v>400690</v>
      </c>
      <c r="L43">
        <v>419010</v>
      </c>
    </row>
    <row r="44" spans="1:18" x14ac:dyDescent="0.25">
      <c r="A44">
        <v>400741</v>
      </c>
      <c r="B44" t="s">
        <v>51</v>
      </c>
      <c r="C44" t="s">
        <v>6</v>
      </c>
      <c r="D44" s="170">
        <f>INDEX('Rates lookup'!G:G,MATCH('Fringe by acct'!E44,'Rates lookup'!H:H,0))</f>
        <v>31</v>
      </c>
      <c r="E44" s="94">
        <f>INDEX('Rates lookup'!H:H,MATCH('Fringe by acct'!F44,'Rates lookup'!I:I,0))</f>
        <v>30.8</v>
      </c>
      <c r="F44" s="94">
        <f>INDEX('Rates lookup'!I:I,MATCH('Fringe by acct'!G44,'Rates lookup'!J:J,0))</f>
        <v>29.4</v>
      </c>
      <c r="G44" s="94">
        <f>INDEX('Rates lookup'!J:J,MATCH('Fringe by acct'!H44,'Rates lookup'!K:K,0))</f>
        <v>29</v>
      </c>
      <c r="H44" s="113">
        <v>29</v>
      </c>
      <c r="I44">
        <v>28.4</v>
      </c>
      <c r="J44">
        <v>29.9</v>
      </c>
      <c r="K44">
        <v>400690</v>
      </c>
      <c r="L44">
        <v>419010</v>
      </c>
    </row>
    <row r="45" spans="1:18" x14ac:dyDescent="0.25">
      <c r="A45">
        <v>400742</v>
      </c>
      <c r="B45" t="s">
        <v>52</v>
      </c>
      <c r="C45" t="s">
        <v>6</v>
      </c>
      <c r="D45" s="170">
        <f>INDEX('Rates lookup'!G:G,MATCH('Fringe by acct'!E45,'Rates lookup'!H:H,0))</f>
        <v>31</v>
      </c>
      <c r="E45" s="94">
        <f>INDEX('Rates lookup'!H:H,MATCH('Fringe by acct'!F45,'Rates lookup'!I:I,0))</f>
        <v>30.8</v>
      </c>
      <c r="F45" s="94">
        <f>INDEX('Rates lookup'!I:I,MATCH('Fringe by acct'!G45,'Rates lookup'!J:J,0))</f>
        <v>29.4</v>
      </c>
      <c r="G45" s="94">
        <f>INDEX('Rates lookup'!J:J,MATCH('Fringe by acct'!H45,'Rates lookup'!K:K,0))</f>
        <v>29</v>
      </c>
      <c r="H45" s="113">
        <v>29</v>
      </c>
      <c r="I45">
        <v>28.4</v>
      </c>
      <c r="J45">
        <v>29.9</v>
      </c>
      <c r="K45">
        <v>400690</v>
      </c>
      <c r="L45">
        <v>419010</v>
      </c>
    </row>
    <row r="46" spans="1:18" x14ac:dyDescent="0.25">
      <c r="A46">
        <v>400769</v>
      </c>
      <c r="B46" t="s">
        <v>53</v>
      </c>
      <c r="C46" t="s">
        <v>6</v>
      </c>
      <c r="D46" s="170">
        <f>INDEX('Rates lookup'!G:G,MATCH('Fringe by acct'!E46,'Rates lookup'!H:H,0))</f>
        <v>31</v>
      </c>
      <c r="E46" s="94">
        <f>INDEX('Rates lookup'!H:H,MATCH('Fringe by acct'!F46,'Rates lookup'!I:I,0))</f>
        <v>30.8</v>
      </c>
      <c r="F46" s="94">
        <f>INDEX('Rates lookup'!I:I,MATCH('Fringe by acct'!G46,'Rates lookup'!J:J,0))</f>
        <v>29.4</v>
      </c>
      <c r="G46" s="94">
        <f>INDEX('Rates lookup'!J:J,MATCH('Fringe by acct'!H46,'Rates lookup'!K:K,0))</f>
        <v>29</v>
      </c>
      <c r="H46" s="113">
        <v>29</v>
      </c>
      <c r="I46">
        <v>28.4</v>
      </c>
      <c r="J46">
        <v>29.9</v>
      </c>
      <c r="K46">
        <v>400690</v>
      </c>
      <c r="L46">
        <v>419010</v>
      </c>
    </row>
    <row r="47" spans="1:18" x14ac:dyDescent="0.25">
      <c r="A47">
        <v>400790</v>
      </c>
      <c r="B47" t="s">
        <v>54</v>
      </c>
      <c r="C47" t="s">
        <v>14</v>
      </c>
      <c r="D47" s="170">
        <f>INDEX('Rates lookup'!G:G,MATCH('Fringe by acct'!E47,'Rates lookup'!H:H,0))</f>
        <v>0</v>
      </c>
      <c r="E47" s="94">
        <f>INDEX('Rates lookup'!H:H,MATCH('Fringe by acct'!F47,'Rates lookup'!I:I,0))</f>
        <v>0</v>
      </c>
      <c r="F47" s="94">
        <f>INDEX('Rates lookup'!I:I,MATCH('Fringe by acct'!G47,'Rates lookup'!J:J,0))</f>
        <v>0</v>
      </c>
      <c r="G47" s="94">
        <f>INDEX('Rates lookup'!J:J,MATCH('Fringe by acct'!H47,'Rates lookup'!K:K,0))</f>
        <v>0</v>
      </c>
      <c r="H47" s="113">
        <v>0</v>
      </c>
      <c r="I47">
        <v>0</v>
      </c>
      <c r="J47">
        <v>0</v>
      </c>
      <c r="K47">
        <v>400790</v>
      </c>
      <c r="L47">
        <v>419010</v>
      </c>
    </row>
    <row r="48" spans="1:18" x14ac:dyDescent="0.25">
      <c r="A48">
        <v>400840</v>
      </c>
      <c r="B48" t="s">
        <v>55</v>
      </c>
      <c r="C48" t="s">
        <v>14</v>
      </c>
      <c r="D48" s="170">
        <f>INDEX('Rates lookup'!G:G,MATCH('Fringe by acct'!E48,'Rates lookup'!H:H,0))</f>
        <v>0</v>
      </c>
      <c r="E48" s="94">
        <f>INDEX('Rates lookup'!H:H,MATCH('Fringe by acct'!F48,'Rates lookup'!I:I,0))</f>
        <v>0</v>
      </c>
      <c r="F48" s="94">
        <f>INDEX('Rates lookup'!I:I,MATCH('Fringe by acct'!G48,'Rates lookup'!J:J,0))</f>
        <v>0</v>
      </c>
      <c r="G48" s="94">
        <f>INDEX('Rates lookup'!J:J,MATCH('Fringe by acct'!H48,'Rates lookup'!K:K,0))</f>
        <v>0</v>
      </c>
      <c r="H48" s="113">
        <v>0</v>
      </c>
      <c r="I48">
        <v>0</v>
      </c>
      <c r="J48">
        <v>0</v>
      </c>
      <c r="K48">
        <v>400790</v>
      </c>
      <c r="L48">
        <v>419010</v>
      </c>
    </row>
    <row r="49" spans="1:12" x14ac:dyDescent="0.25">
      <c r="A49">
        <v>400889</v>
      </c>
      <c r="B49" t="s">
        <v>56</v>
      </c>
      <c r="C49" t="s">
        <v>14</v>
      </c>
      <c r="D49" s="170">
        <f>INDEX('Rates lookup'!G:G,MATCH('Fringe by acct'!E49,'Rates lookup'!H:H,0))</f>
        <v>0</v>
      </c>
      <c r="E49" s="94">
        <f>INDEX('Rates lookup'!H:H,MATCH('Fringe by acct'!F49,'Rates lookup'!I:I,0))</f>
        <v>0</v>
      </c>
      <c r="F49" s="94">
        <f>INDEX('Rates lookup'!I:I,MATCH('Fringe by acct'!G49,'Rates lookup'!J:J,0))</f>
        <v>0</v>
      </c>
      <c r="G49" s="94">
        <f>INDEX('Rates lookup'!J:J,MATCH('Fringe by acct'!H49,'Rates lookup'!K:K,0))</f>
        <v>0</v>
      </c>
      <c r="H49" s="113">
        <v>0</v>
      </c>
      <c r="I49">
        <v>0</v>
      </c>
      <c r="J49">
        <v>0</v>
      </c>
      <c r="K49">
        <v>400790</v>
      </c>
      <c r="L49">
        <v>419010</v>
      </c>
    </row>
    <row r="50" spans="1:12" x14ac:dyDescent="0.25">
      <c r="A50">
        <v>400890</v>
      </c>
      <c r="B50" t="s">
        <v>57</v>
      </c>
      <c r="C50" t="s">
        <v>6</v>
      </c>
      <c r="D50" s="170">
        <f>INDEX('Rates lookup'!G:G,MATCH('Fringe by acct'!E50,'Rates lookup'!H:H,0))</f>
        <v>31</v>
      </c>
      <c r="E50" s="94">
        <f>INDEX('Rates lookup'!H:H,MATCH('Fringe by acct'!F50,'Rates lookup'!I:I,0))</f>
        <v>30.8</v>
      </c>
      <c r="F50" s="94">
        <f>INDEX('Rates lookup'!I:I,MATCH('Fringe by acct'!G50,'Rates lookup'!J:J,0))</f>
        <v>29.4</v>
      </c>
      <c r="G50" s="94">
        <f>INDEX('Rates lookup'!J:J,MATCH('Fringe by acct'!H50,'Rates lookup'!K:K,0))</f>
        <v>29</v>
      </c>
      <c r="H50" s="113">
        <v>29</v>
      </c>
      <c r="I50">
        <v>28.4</v>
      </c>
      <c r="J50">
        <v>29.9</v>
      </c>
      <c r="K50">
        <v>400790</v>
      </c>
      <c r="L50">
        <v>419110</v>
      </c>
    </row>
    <row r="51" spans="1:12" x14ac:dyDescent="0.25">
      <c r="A51">
        <v>400905</v>
      </c>
      <c r="B51" t="s">
        <v>58</v>
      </c>
      <c r="C51" t="s">
        <v>6</v>
      </c>
      <c r="D51" s="170">
        <f>INDEX('Rates lookup'!G:G,MATCH('Fringe by acct'!E51,'Rates lookup'!H:H,0))</f>
        <v>31</v>
      </c>
      <c r="E51" s="94">
        <f>INDEX('Rates lookup'!H:H,MATCH('Fringe by acct'!F51,'Rates lookup'!I:I,0))</f>
        <v>30.8</v>
      </c>
      <c r="F51" s="94">
        <f>INDEX('Rates lookup'!I:I,MATCH('Fringe by acct'!G51,'Rates lookup'!J:J,0))</f>
        <v>29.4</v>
      </c>
      <c r="G51" s="94">
        <f>INDEX('Rates lookup'!J:J,MATCH('Fringe by acct'!H51,'Rates lookup'!K:K,0))</f>
        <v>29</v>
      </c>
      <c r="H51" s="113">
        <v>29</v>
      </c>
      <c r="I51">
        <v>28.4</v>
      </c>
      <c r="J51">
        <v>29.9</v>
      </c>
      <c r="K51">
        <v>400790</v>
      </c>
      <c r="L51">
        <v>419110</v>
      </c>
    </row>
    <row r="52" spans="1:12" x14ac:dyDescent="0.25">
      <c r="A52">
        <v>400926</v>
      </c>
      <c r="B52" t="s">
        <v>59</v>
      </c>
      <c r="C52" t="s">
        <v>6</v>
      </c>
      <c r="D52" s="170">
        <f>INDEX('Rates lookup'!G:G,MATCH('Fringe by acct'!E52,'Rates lookup'!H:H,0))</f>
        <v>31</v>
      </c>
      <c r="E52" s="94">
        <f>INDEX('Rates lookup'!H:H,MATCH('Fringe by acct'!F52,'Rates lookup'!I:I,0))</f>
        <v>30.8</v>
      </c>
      <c r="F52" s="94">
        <f>INDEX('Rates lookup'!I:I,MATCH('Fringe by acct'!G52,'Rates lookup'!J:J,0))</f>
        <v>29.4</v>
      </c>
      <c r="G52" s="94">
        <f>INDEX('Rates lookup'!J:J,MATCH('Fringe by acct'!H52,'Rates lookup'!K:K,0))</f>
        <v>29</v>
      </c>
      <c r="H52" s="113">
        <v>29</v>
      </c>
      <c r="I52">
        <v>28.4</v>
      </c>
      <c r="J52">
        <v>29.9</v>
      </c>
      <c r="K52">
        <v>400790</v>
      </c>
      <c r="L52">
        <v>419110</v>
      </c>
    </row>
    <row r="53" spans="1:12" x14ac:dyDescent="0.25">
      <c r="A53">
        <v>400930</v>
      </c>
      <c r="B53" t="s">
        <v>60</v>
      </c>
      <c r="C53" t="s">
        <v>6</v>
      </c>
      <c r="D53" s="170">
        <f>INDEX('Rates lookup'!G:G,MATCH('Fringe by acct'!E53,'Rates lookup'!H:H,0))</f>
        <v>31</v>
      </c>
      <c r="E53" s="94">
        <f>INDEX('Rates lookup'!H:H,MATCH('Fringe by acct'!F53,'Rates lookup'!I:I,0))</f>
        <v>30.8</v>
      </c>
      <c r="F53" s="94">
        <f>INDEX('Rates lookup'!I:I,MATCH('Fringe by acct'!G53,'Rates lookup'!J:J,0))</f>
        <v>29.4</v>
      </c>
      <c r="G53" s="94">
        <f>INDEX('Rates lookup'!J:J,MATCH('Fringe by acct'!H53,'Rates lookup'!K:K,0))</f>
        <v>29</v>
      </c>
      <c r="H53" s="113">
        <v>29</v>
      </c>
      <c r="I53">
        <v>28.4</v>
      </c>
      <c r="J53">
        <v>29.9</v>
      </c>
      <c r="K53">
        <v>400790</v>
      </c>
      <c r="L53">
        <v>419110</v>
      </c>
    </row>
    <row r="54" spans="1:12" x14ac:dyDescent="0.25">
      <c r="A54">
        <v>400960</v>
      </c>
      <c r="B54" t="s">
        <v>61</v>
      </c>
      <c r="C54" t="s">
        <v>6</v>
      </c>
      <c r="D54" s="170">
        <f>INDEX('Rates lookup'!G:G,MATCH('Fringe by acct'!E54,'Rates lookup'!H:H,0))</f>
        <v>31</v>
      </c>
      <c r="E54" s="94">
        <f>INDEX('Rates lookup'!H:H,MATCH('Fringe by acct'!F54,'Rates lookup'!I:I,0))</f>
        <v>30.8</v>
      </c>
      <c r="F54" s="94">
        <f>INDEX('Rates lookup'!I:I,MATCH('Fringe by acct'!G54,'Rates lookup'!J:J,0))</f>
        <v>29.4</v>
      </c>
      <c r="G54" s="94">
        <f>INDEX('Rates lookup'!J:J,MATCH('Fringe by acct'!H54,'Rates lookup'!K:K,0))</f>
        <v>29</v>
      </c>
      <c r="H54" s="113">
        <v>29</v>
      </c>
      <c r="I54">
        <v>28.4</v>
      </c>
      <c r="J54">
        <v>29.9</v>
      </c>
      <c r="K54">
        <v>400790</v>
      </c>
      <c r="L54">
        <v>419110</v>
      </c>
    </row>
    <row r="55" spans="1:12" x14ac:dyDescent="0.25">
      <c r="A55">
        <v>400985</v>
      </c>
      <c r="B55" t="s">
        <v>62</v>
      </c>
      <c r="C55" t="s">
        <v>6</v>
      </c>
      <c r="D55" s="170">
        <f>INDEX('Rates lookup'!G:G,MATCH('Fringe by acct'!E55,'Rates lookup'!H:H,0))</f>
        <v>31</v>
      </c>
      <c r="E55" s="94">
        <f>INDEX('Rates lookup'!H:H,MATCH('Fringe by acct'!F55,'Rates lookup'!I:I,0))</f>
        <v>30.8</v>
      </c>
      <c r="F55" s="94">
        <f>INDEX('Rates lookup'!I:I,MATCH('Fringe by acct'!G55,'Rates lookup'!J:J,0))</f>
        <v>29.4</v>
      </c>
      <c r="G55" s="94">
        <f>INDEX('Rates lookup'!J:J,MATCH('Fringe by acct'!H55,'Rates lookup'!K:K,0))</f>
        <v>29</v>
      </c>
      <c r="H55" s="113">
        <v>29</v>
      </c>
      <c r="I55">
        <v>28.4</v>
      </c>
      <c r="J55">
        <v>29.9</v>
      </c>
      <c r="K55">
        <v>400790</v>
      </c>
      <c r="L55">
        <v>419110</v>
      </c>
    </row>
    <row r="56" spans="1:12" x14ac:dyDescent="0.25">
      <c r="A56">
        <v>400995</v>
      </c>
      <c r="B56" t="s">
        <v>63</v>
      </c>
      <c r="C56" t="s">
        <v>6</v>
      </c>
      <c r="D56" s="170">
        <f>INDEX('Rates lookup'!G:G,MATCH('Fringe by acct'!E56,'Rates lookup'!H:H,0))</f>
        <v>31</v>
      </c>
      <c r="E56" s="94">
        <f>INDEX('Rates lookup'!H:H,MATCH('Fringe by acct'!F56,'Rates lookup'!I:I,0))</f>
        <v>30.8</v>
      </c>
      <c r="F56" s="94">
        <f>INDEX('Rates lookup'!I:I,MATCH('Fringe by acct'!G56,'Rates lookup'!J:J,0))</f>
        <v>29.4</v>
      </c>
      <c r="G56" s="94">
        <f>INDEX('Rates lookup'!J:J,MATCH('Fringe by acct'!H56,'Rates lookup'!K:K,0))</f>
        <v>29</v>
      </c>
      <c r="H56" s="113">
        <v>29</v>
      </c>
      <c r="I56">
        <v>28.4</v>
      </c>
      <c r="J56">
        <v>29.9</v>
      </c>
      <c r="K56">
        <v>400790</v>
      </c>
      <c r="L56">
        <v>419110</v>
      </c>
    </row>
    <row r="57" spans="1:12" x14ac:dyDescent="0.25">
      <c r="A57">
        <v>401005</v>
      </c>
      <c r="B57" t="s">
        <v>64</v>
      </c>
      <c r="C57" t="s">
        <v>65</v>
      </c>
      <c r="D57" s="170">
        <f>INDEX('Rates lookup'!G:G,MATCH('Fringe by acct'!E57,'Rates lookup'!H:H,0))</f>
        <v>14.6</v>
      </c>
      <c r="E57" s="94">
        <f>INDEX('Rates lookup'!H:H,MATCH('Fringe by acct'!F57,'Rates lookup'!I:I,0))</f>
        <v>15</v>
      </c>
      <c r="F57" s="94">
        <f>INDEX('Rates lookup'!I:I,MATCH('Fringe by acct'!G57,'Rates lookup'!J:J,0))</f>
        <v>16.5</v>
      </c>
      <c r="G57" s="94">
        <f>INDEX('Rates lookup'!J:J,MATCH('Fringe by acct'!H57,'Rates lookup'!K:K,0))</f>
        <v>16</v>
      </c>
      <c r="H57" s="113">
        <v>17.7</v>
      </c>
      <c r="I57">
        <v>15.8</v>
      </c>
      <c r="J57">
        <v>15.8</v>
      </c>
      <c r="K57">
        <v>401005</v>
      </c>
      <c r="L57">
        <v>421210</v>
      </c>
    </row>
    <row r="58" spans="1:12" x14ac:dyDescent="0.25">
      <c r="A58">
        <v>401010</v>
      </c>
      <c r="B58" t="s">
        <v>66</v>
      </c>
      <c r="C58" t="s">
        <v>65</v>
      </c>
      <c r="D58" s="170">
        <f>INDEX('Rates lookup'!G:G,MATCH('Fringe by acct'!E58,'Rates lookup'!H:H,0))</f>
        <v>14.6</v>
      </c>
      <c r="E58" s="94">
        <f>INDEX('Rates lookup'!H:H,MATCH('Fringe by acct'!F58,'Rates lookup'!I:I,0))</f>
        <v>15</v>
      </c>
      <c r="F58" s="94">
        <f>INDEX('Rates lookup'!I:I,MATCH('Fringe by acct'!G58,'Rates lookup'!J:J,0))</f>
        <v>16.5</v>
      </c>
      <c r="G58" s="94">
        <f>INDEX('Rates lookup'!J:J,MATCH('Fringe by acct'!H58,'Rates lookup'!K:K,0))</f>
        <v>16</v>
      </c>
      <c r="H58" s="113">
        <v>17.7</v>
      </c>
      <c r="I58">
        <v>15.8</v>
      </c>
      <c r="J58">
        <v>15.8</v>
      </c>
      <c r="K58">
        <v>401005</v>
      </c>
      <c r="L58">
        <v>421210</v>
      </c>
    </row>
    <row r="59" spans="1:12" x14ac:dyDescent="0.25">
      <c r="A59">
        <v>401049</v>
      </c>
      <c r="B59" t="s">
        <v>67</v>
      </c>
      <c r="C59" t="s">
        <v>65</v>
      </c>
      <c r="D59" s="170">
        <f>INDEX('Rates lookup'!G:G,MATCH('Fringe by acct'!E59,'Rates lookup'!H:H,0))</f>
        <v>14.6</v>
      </c>
      <c r="E59" s="94">
        <f>INDEX('Rates lookup'!H:H,MATCH('Fringe by acct'!F59,'Rates lookup'!I:I,0))</f>
        <v>15</v>
      </c>
      <c r="F59" s="94">
        <f>INDEX('Rates lookup'!I:I,MATCH('Fringe by acct'!G59,'Rates lookup'!J:J,0))</f>
        <v>16.5</v>
      </c>
      <c r="G59" s="94">
        <f>INDEX('Rates lookup'!J:J,MATCH('Fringe by acct'!H59,'Rates lookup'!K:K,0))</f>
        <v>16</v>
      </c>
      <c r="H59" s="113">
        <v>17.7</v>
      </c>
      <c r="I59">
        <v>15.8</v>
      </c>
      <c r="J59">
        <v>15.8</v>
      </c>
      <c r="K59">
        <v>401005</v>
      </c>
      <c r="L59">
        <v>421210</v>
      </c>
    </row>
    <row r="60" spans="1:12" x14ac:dyDescent="0.25">
      <c r="A60">
        <v>401050</v>
      </c>
      <c r="B60" t="s">
        <v>68</v>
      </c>
      <c r="C60" t="s">
        <v>65</v>
      </c>
      <c r="D60" s="170">
        <f>INDEX('Rates lookup'!G:G,MATCH('Fringe by acct'!E60,'Rates lookup'!H:H,0))</f>
        <v>14.6</v>
      </c>
      <c r="E60" s="94">
        <f>INDEX('Rates lookup'!H:H,MATCH('Fringe by acct'!F60,'Rates lookup'!I:I,0))</f>
        <v>15</v>
      </c>
      <c r="F60" s="94">
        <f>INDEX('Rates lookup'!I:I,MATCH('Fringe by acct'!G60,'Rates lookup'!J:J,0))</f>
        <v>16.5</v>
      </c>
      <c r="G60" s="94">
        <f>INDEX('Rates lookup'!J:J,MATCH('Fringe by acct'!H60,'Rates lookup'!K:K,0))</f>
        <v>16</v>
      </c>
      <c r="H60" s="113">
        <v>17.7</v>
      </c>
      <c r="I60">
        <v>15.8</v>
      </c>
      <c r="J60">
        <v>15.8</v>
      </c>
      <c r="K60">
        <v>401050</v>
      </c>
      <c r="L60">
        <v>421310</v>
      </c>
    </row>
    <row r="61" spans="1:12" x14ac:dyDescent="0.25">
      <c r="A61">
        <v>401055</v>
      </c>
      <c r="B61" t="s">
        <v>69</v>
      </c>
      <c r="C61" t="s">
        <v>65</v>
      </c>
      <c r="D61" s="170">
        <f>INDEX('Rates lookup'!G:G,MATCH('Fringe by acct'!E61,'Rates lookup'!H:H,0))</f>
        <v>14.6</v>
      </c>
      <c r="E61" s="94">
        <f>INDEX('Rates lookup'!H:H,MATCH('Fringe by acct'!F61,'Rates lookup'!I:I,0))</f>
        <v>15</v>
      </c>
      <c r="F61" s="94">
        <f>INDEX('Rates lookup'!I:I,MATCH('Fringe by acct'!G61,'Rates lookup'!J:J,0))</f>
        <v>16.5</v>
      </c>
      <c r="G61" s="94">
        <f>INDEX('Rates lookup'!J:J,MATCH('Fringe by acct'!H61,'Rates lookup'!K:K,0))</f>
        <v>16</v>
      </c>
      <c r="H61" s="113">
        <v>17.7</v>
      </c>
      <c r="I61">
        <v>15.8</v>
      </c>
      <c r="J61">
        <v>15.8</v>
      </c>
      <c r="K61">
        <v>401050</v>
      </c>
      <c r="L61">
        <v>421310</v>
      </c>
    </row>
    <row r="62" spans="1:12" x14ac:dyDescent="0.25">
      <c r="A62">
        <v>401069</v>
      </c>
      <c r="B62" t="s">
        <v>70</v>
      </c>
      <c r="C62" t="s">
        <v>65</v>
      </c>
      <c r="D62" s="170">
        <f>INDEX('Rates lookup'!G:G,MATCH('Fringe by acct'!E62,'Rates lookup'!H:H,0))</f>
        <v>14.6</v>
      </c>
      <c r="E62" s="94">
        <f>INDEX('Rates lookup'!H:H,MATCH('Fringe by acct'!F62,'Rates lookup'!I:I,0))</f>
        <v>15</v>
      </c>
      <c r="F62" s="94">
        <f>INDEX('Rates lookup'!I:I,MATCH('Fringe by acct'!G62,'Rates lookup'!J:J,0))</f>
        <v>16.5</v>
      </c>
      <c r="G62" s="94">
        <f>INDEX('Rates lookup'!J:J,MATCH('Fringe by acct'!H62,'Rates lookup'!K:K,0))</f>
        <v>16</v>
      </c>
      <c r="H62" s="113">
        <v>17.7</v>
      </c>
      <c r="I62">
        <v>15.8</v>
      </c>
      <c r="J62">
        <v>15.8</v>
      </c>
      <c r="K62">
        <v>401050</v>
      </c>
      <c r="L62">
        <v>421310</v>
      </c>
    </row>
    <row r="63" spans="1:12" x14ac:dyDescent="0.25">
      <c r="A63">
        <v>401070</v>
      </c>
      <c r="B63" t="s">
        <v>71</v>
      </c>
      <c r="C63" t="s">
        <v>65</v>
      </c>
      <c r="D63" s="170">
        <f>INDEX('Rates lookup'!G:G,MATCH('Fringe by acct'!E63,'Rates lookup'!H:H,0))</f>
        <v>14.6</v>
      </c>
      <c r="E63" s="94">
        <f>INDEX('Rates lookup'!H:H,MATCH('Fringe by acct'!F63,'Rates lookup'!I:I,0))</f>
        <v>15</v>
      </c>
      <c r="F63" s="94">
        <f>INDEX('Rates lookup'!I:I,MATCH('Fringe by acct'!G63,'Rates lookup'!J:J,0))</f>
        <v>16.5</v>
      </c>
      <c r="G63" s="94">
        <f>INDEX('Rates lookup'!J:J,MATCH('Fringe by acct'!H63,'Rates lookup'!K:K,0))</f>
        <v>16</v>
      </c>
      <c r="H63" s="113">
        <v>17.7</v>
      </c>
      <c r="I63">
        <v>15.8</v>
      </c>
      <c r="J63">
        <v>15.8</v>
      </c>
      <c r="K63">
        <v>401070</v>
      </c>
      <c r="L63">
        <v>421370</v>
      </c>
    </row>
    <row r="64" spans="1:12" x14ac:dyDescent="0.25">
      <c r="A64">
        <v>401075</v>
      </c>
      <c r="B64" t="s">
        <v>72</v>
      </c>
      <c r="C64" t="s">
        <v>65</v>
      </c>
      <c r="D64" s="170">
        <f>INDEX('Rates lookup'!G:G,MATCH('Fringe by acct'!E64,'Rates lookup'!H:H,0))</f>
        <v>14.6</v>
      </c>
      <c r="E64" s="94">
        <f>INDEX('Rates lookup'!H:H,MATCH('Fringe by acct'!F64,'Rates lookup'!I:I,0))</f>
        <v>15</v>
      </c>
      <c r="F64" s="94">
        <f>INDEX('Rates lookup'!I:I,MATCH('Fringe by acct'!G64,'Rates lookup'!J:J,0))</f>
        <v>16.5</v>
      </c>
      <c r="G64" s="94">
        <f>INDEX('Rates lookup'!J:J,MATCH('Fringe by acct'!H64,'Rates lookup'!K:K,0))</f>
        <v>16</v>
      </c>
      <c r="H64" s="113">
        <v>17.7</v>
      </c>
      <c r="I64">
        <v>15.8</v>
      </c>
      <c r="J64">
        <v>15.8</v>
      </c>
      <c r="K64">
        <v>401070</v>
      </c>
      <c r="L64">
        <v>421370</v>
      </c>
    </row>
    <row r="65" spans="1:12" x14ac:dyDescent="0.25">
      <c r="A65">
        <v>401099</v>
      </c>
      <c r="B65" t="s">
        <v>73</v>
      </c>
      <c r="C65" t="s">
        <v>65</v>
      </c>
      <c r="D65" s="170">
        <f>INDEX('Rates lookup'!G:G,MATCH('Fringe by acct'!E65,'Rates lookup'!H:H,0))</f>
        <v>14.6</v>
      </c>
      <c r="E65" s="94">
        <f>INDEX('Rates lookup'!H:H,MATCH('Fringe by acct'!F65,'Rates lookup'!I:I,0))</f>
        <v>15</v>
      </c>
      <c r="F65" s="94">
        <f>INDEX('Rates lookup'!I:I,MATCH('Fringe by acct'!G65,'Rates lookup'!J:J,0))</f>
        <v>16.5</v>
      </c>
      <c r="G65" s="94">
        <f>INDEX('Rates lookup'!J:J,MATCH('Fringe by acct'!H65,'Rates lookup'!K:K,0))</f>
        <v>16</v>
      </c>
      <c r="H65" s="113">
        <v>17.7</v>
      </c>
      <c r="I65">
        <v>15.8</v>
      </c>
      <c r="J65">
        <v>15.8</v>
      </c>
      <c r="K65">
        <v>401070</v>
      </c>
      <c r="L65">
        <v>421370</v>
      </c>
    </row>
    <row r="66" spans="1:12" x14ac:dyDescent="0.25">
      <c r="A66">
        <v>401100</v>
      </c>
      <c r="B66" t="s">
        <v>74</v>
      </c>
      <c r="C66" t="s">
        <v>65</v>
      </c>
      <c r="D66" s="170">
        <f>INDEX('Rates lookup'!G:G,MATCH('Fringe by acct'!E66,'Rates lookup'!H:H,0))</f>
        <v>14.6</v>
      </c>
      <c r="E66" s="94">
        <f>INDEX('Rates lookup'!H:H,MATCH('Fringe by acct'!F66,'Rates lookup'!I:I,0))</f>
        <v>15</v>
      </c>
      <c r="F66" s="94">
        <f>INDEX('Rates lookup'!I:I,MATCH('Fringe by acct'!G66,'Rates lookup'!J:J,0))</f>
        <v>16.5</v>
      </c>
      <c r="G66" s="94">
        <f>INDEX('Rates lookup'!J:J,MATCH('Fringe by acct'!H66,'Rates lookup'!K:K,0))</f>
        <v>16</v>
      </c>
      <c r="H66" s="113">
        <v>17.7</v>
      </c>
      <c r="I66">
        <v>15.8</v>
      </c>
      <c r="J66">
        <v>15.8</v>
      </c>
      <c r="K66">
        <v>401100</v>
      </c>
      <c r="L66">
        <v>421010</v>
      </c>
    </row>
    <row r="67" spans="1:12" x14ac:dyDescent="0.25">
      <c r="A67">
        <v>401110</v>
      </c>
      <c r="B67" t="s">
        <v>75</v>
      </c>
      <c r="C67" t="s">
        <v>65</v>
      </c>
      <c r="D67" s="170">
        <f>INDEX('Rates lookup'!G:G,MATCH('Fringe by acct'!E67,'Rates lookup'!H:H,0))</f>
        <v>14.6</v>
      </c>
      <c r="E67" s="94">
        <f>INDEX('Rates lookup'!H:H,MATCH('Fringe by acct'!F67,'Rates lookup'!I:I,0))</f>
        <v>15</v>
      </c>
      <c r="F67" s="94">
        <f>INDEX('Rates lookup'!I:I,MATCH('Fringe by acct'!G67,'Rates lookup'!J:J,0))</f>
        <v>16.5</v>
      </c>
      <c r="G67" s="94">
        <f>INDEX('Rates lookup'!J:J,MATCH('Fringe by acct'!H67,'Rates lookup'!K:K,0))</f>
        <v>16</v>
      </c>
      <c r="H67" s="113">
        <v>17.7</v>
      </c>
      <c r="I67">
        <v>15.8</v>
      </c>
      <c r="J67">
        <v>15.8</v>
      </c>
      <c r="K67">
        <v>401100</v>
      </c>
      <c r="L67">
        <v>421010</v>
      </c>
    </row>
    <row r="68" spans="1:12" x14ac:dyDescent="0.25">
      <c r="A68">
        <v>401141</v>
      </c>
      <c r="B68" t="s">
        <v>76</v>
      </c>
      <c r="C68" t="s">
        <v>65</v>
      </c>
      <c r="D68" s="170">
        <f>INDEX('Rates lookup'!G:G,MATCH('Fringe by acct'!E68,'Rates lookup'!H:H,0))</f>
        <v>14.6</v>
      </c>
      <c r="E68" s="94">
        <f>INDEX('Rates lookup'!H:H,MATCH('Fringe by acct'!F68,'Rates lookup'!I:I,0))</f>
        <v>15</v>
      </c>
      <c r="F68" s="94">
        <f>INDEX('Rates lookup'!I:I,MATCH('Fringe by acct'!G68,'Rates lookup'!J:J,0))</f>
        <v>16.5</v>
      </c>
      <c r="G68" s="94">
        <f>INDEX('Rates lookup'!J:J,MATCH('Fringe by acct'!H68,'Rates lookup'!K:K,0))</f>
        <v>16</v>
      </c>
      <c r="H68" s="113">
        <v>17.7</v>
      </c>
      <c r="I68">
        <v>15.8</v>
      </c>
      <c r="J68">
        <v>15.8</v>
      </c>
      <c r="K68">
        <v>401100</v>
      </c>
      <c r="L68">
        <v>421010</v>
      </c>
    </row>
    <row r="69" spans="1:12" x14ac:dyDescent="0.25">
      <c r="A69">
        <v>401142</v>
      </c>
      <c r="B69" t="s">
        <v>77</v>
      </c>
      <c r="C69" t="s">
        <v>65</v>
      </c>
      <c r="D69" s="170">
        <f>INDEX('Rates lookup'!G:G,MATCH('Fringe by acct'!E69,'Rates lookup'!H:H,0))</f>
        <v>14.6</v>
      </c>
      <c r="E69" s="94">
        <f>INDEX('Rates lookup'!H:H,MATCH('Fringe by acct'!F69,'Rates lookup'!I:I,0))</f>
        <v>15</v>
      </c>
      <c r="F69" s="94">
        <f>INDEX('Rates lookup'!I:I,MATCH('Fringe by acct'!G69,'Rates lookup'!J:J,0))</f>
        <v>16.5</v>
      </c>
      <c r="G69" s="94">
        <f>INDEX('Rates lookup'!J:J,MATCH('Fringe by acct'!H69,'Rates lookup'!K:K,0))</f>
        <v>16</v>
      </c>
      <c r="H69" s="113">
        <v>17.7</v>
      </c>
      <c r="I69">
        <v>15.8</v>
      </c>
      <c r="J69">
        <v>15.8</v>
      </c>
      <c r="K69">
        <v>401100</v>
      </c>
      <c r="L69">
        <v>421010</v>
      </c>
    </row>
    <row r="70" spans="1:12" x14ac:dyDescent="0.25">
      <c r="A70">
        <v>401143</v>
      </c>
      <c r="B70" t="s">
        <v>78</v>
      </c>
      <c r="C70" t="s">
        <v>65</v>
      </c>
      <c r="D70" s="170">
        <f>INDEX('Rates lookup'!G:G,MATCH('Fringe by acct'!E70,'Rates lookup'!H:H,0))</f>
        <v>14.6</v>
      </c>
      <c r="E70" s="94">
        <f>INDEX('Rates lookup'!H:H,MATCH('Fringe by acct'!F70,'Rates lookup'!I:I,0))</f>
        <v>15</v>
      </c>
      <c r="F70" s="94">
        <f>INDEX('Rates lookup'!I:I,MATCH('Fringe by acct'!G70,'Rates lookup'!J:J,0))</f>
        <v>16.5</v>
      </c>
      <c r="G70" s="94">
        <f>INDEX('Rates lookup'!J:J,MATCH('Fringe by acct'!H70,'Rates lookup'!K:K,0))</f>
        <v>16</v>
      </c>
      <c r="H70" s="113">
        <v>17.7</v>
      </c>
      <c r="I70">
        <v>15.8</v>
      </c>
      <c r="J70">
        <v>15.8</v>
      </c>
      <c r="K70">
        <v>401100</v>
      </c>
      <c r="L70">
        <v>421010</v>
      </c>
    </row>
    <row r="71" spans="1:12" x14ac:dyDescent="0.25">
      <c r="A71">
        <v>401144</v>
      </c>
      <c r="B71" t="s">
        <v>79</v>
      </c>
      <c r="C71" t="s">
        <v>65</v>
      </c>
      <c r="D71" s="170">
        <f>INDEX('Rates lookup'!G:G,MATCH('Fringe by acct'!E71,'Rates lookup'!H:H,0))</f>
        <v>14.6</v>
      </c>
      <c r="E71" s="94">
        <f>INDEX('Rates lookup'!H:H,MATCH('Fringe by acct'!F71,'Rates lookup'!I:I,0))</f>
        <v>15</v>
      </c>
      <c r="F71" s="94">
        <f>INDEX('Rates lookup'!I:I,MATCH('Fringe by acct'!G71,'Rates lookup'!J:J,0))</f>
        <v>16.5</v>
      </c>
      <c r="G71" s="94">
        <f>INDEX('Rates lookup'!J:J,MATCH('Fringe by acct'!H71,'Rates lookup'!K:K,0))</f>
        <v>16</v>
      </c>
      <c r="H71" s="113">
        <v>17.7</v>
      </c>
      <c r="I71">
        <v>15.8</v>
      </c>
      <c r="J71">
        <v>15.8</v>
      </c>
      <c r="K71">
        <v>401100</v>
      </c>
      <c r="L71">
        <v>421010</v>
      </c>
    </row>
    <row r="72" spans="1:12" x14ac:dyDescent="0.25">
      <c r="A72">
        <v>401145</v>
      </c>
      <c r="B72" t="s">
        <v>80</v>
      </c>
      <c r="C72" t="s">
        <v>65</v>
      </c>
      <c r="D72" s="170">
        <f>INDEX('Rates lookup'!G:G,MATCH('Fringe by acct'!E72,'Rates lookup'!H:H,0))</f>
        <v>14.6</v>
      </c>
      <c r="E72" s="94">
        <f>INDEX('Rates lookup'!H:H,MATCH('Fringe by acct'!F72,'Rates lookup'!I:I,0))</f>
        <v>15</v>
      </c>
      <c r="F72" s="94">
        <f>INDEX('Rates lookup'!I:I,MATCH('Fringe by acct'!G72,'Rates lookup'!J:J,0))</f>
        <v>16.5</v>
      </c>
      <c r="G72" s="94">
        <f>INDEX('Rates lookup'!J:J,MATCH('Fringe by acct'!H72,'Rates lookup'!K:K,0))</f>
        <v>16</v>
      </c>
      <c r="H72" s="113">
        <v>17.7</v>
      </c>
      <c r="I72">
        <v>15.8</v>
      </c>
      <c r="J72">
        <v>15.8</v>
      </c>
      <c r="K72">
        <v>401100</v>
      </c>
      <c r="L72">
        <v>421010</v>
      </c>
    </row>
    <row r="73" spans="1:12" x14ac:dyDescent="0.25">
      <c r="A73">
        <v>401149</v>
      </c>
      <c r="B73" t="s">
        <v>81</v>
      </c>
      <c r="C73" t="s">
        <v>65</v>
      </c>
      <c r="D73" s="170">
        <f>INDEX('Rates lookup'!G:G,MATCH('Fringe by acct'!E73,'Rates lookup'!H:H,0))</f>
        <v>14.6</v>
      </c>
      <c r="E73" s="94">
        <f>INDEX('Rates lookup'!H:H,MATCH('Fringe by acct'!F73,'Rates lookup'!I:I,0))</f>
        <v>15</v>
      </c>
      <c r="F73" s="94">
        <f>INDEX('Rates lookup'!I:I,MATCH('Fringe by acct'!G73,'Rates lookup'!J:J,0))</f>
        <v>16.5</v>
      </c>
      <c r="G73" s="94">
        <f>INDEX('Rates lookup'!J:J,MATCH('Fringe by acct'!H73,'Rates lookup'!K:K,0))</f>
        <v>16</v>
      </c>
      <c r="H73" s="113">
        <v>17.7</v>
      </c>
      <c r="I73">
        <v>15.8</v>
      </c>
      <c r="J73">
        <v>15.8</v>
      </c>
      <c r="K73">
        <v>401100</v>
      </c>
      <c r="L73">
        <v>421010</v>
      </c>
    </row>
    <row r="74" spans="1:12" x14ac:dyDescent="0.25">
      <c r="A74">
        <v>401150</v>
      </c>
      <c r="B74" t="s">
        <v>82</v>
      </c>
      <c r="C74" t="s">
        <v>65</v>
      </c>
      <c r="D74" s="170">
        <f>INDEX('Rates lookup'!G:G,MATCH('Fringe by acct'!E74,'Rates lookup'!H:H,0))</f>
        <v>14.6</v>
      </c>
      <c r="E74" s="94">
        <f>INDEX('Rates lookup'!H:H,MATCH('Fringe by acct'!F74,'Rates lookup'!I:I,0))</f>
        <v>15</v>
      </c>
      <c r="F74" s="94">
        <f>INDEX('Rates lookup'!I:I,MATCH('Fringe by acct'!G74,'Rates lookup'!J:J,0))</f>
        <v>16.5</v>
      </c>
      <c r="G74" s="94">
        <f>INDEX('Rates lookup'!J:J,MATCH('Fringe by acct'!H74,'Rates lookup'!K:K,0))</f>
        <v>16</v>
      </c>
      <c r="H74" s="113">
        <v>17.7</v>
      </c>
      <c r="I74">
        <v>15.8</v>
      </c>
      <c r="J74">
        <v>15.8</v>
      </c>
      <c r="K74">
        <v>401150</v>
      </c>
      <c r="L74">
        <v>421110</v>
      </c>
    </row>
    <row r="75" spans="1:12" x14ac:dyDescent="0.25">
      <c r="A75">
        <v>401155</v>
      </c>
      <c r="B75" t="s">
        <v>83</v>
      </c>
      <c r="C75" t="s">
        <v>65</v>
      </c>
      <c r="D75" s="170">
        <f>INDEX('Rates lookup'!G:G,MATCH('Fringe by acct'!E75,'Rates lookup'!H:H,0))</f>
        <v>14.6</v>
      </c>
      <c r="E75" s="94">
        <f>INDEX('Rates lookup'!H:H,MATCH('Fringe by acct'!F75,'Rates lookup'!I:I,0))</f>
        <v>15</v>
      </c>
      <c r="F75" s="94">
        <f>INDEX('Rates lookup'!I:I,MATCH('Fringe by acct'!G75,'Rates lookup'!J:J,0))</f>
        <v>16.5</v>
      </c>
      <c r="G75" s="94">
        <f>INDEX('Rates lookup'!J:J,MATCH('Fringe by acct'!H75,'Rates lookup'!K:K,0))</f>
        <v>16</v>
      </c>
      <c r="H75" s="113">
        <v>17.7</v>
      </c>
      <c r="I75">
        <v>15.8</v>
      </c>
      <c r="J75">
        <v>15.8</v>
      </c>
      <c r="K75">
        <v>401150</v>
      </c>
      <c r="L75">
        <v>421110</v>
      </c>
    </row>
    <row r="76" spans="1:12" x14ac:dyDescent="0.25">
      <c r="A76">
        <v>401169</v>
      </c>
      <c r="B76" t="s">
        <v>84</v>
      </c>
      <c r="C76" t="s">
        <v>65</v>
      </c>
      <c r="D76" s="170">
        <f>INDEX('Rates lookup'!G:G,MATCH('Fringe by acct'!E76,'Rates lookup'!H:H,0))</f>
        <v>14.6</v>
      </c>
      <c r="E76" s="94">
        <f>INDEX('Rates lookup'!H:H,MATCH('Fringe by acct'!F76,'Rates lookup'!I:I,0))</f>
        <v>15</v>
      </c>
      <c r="F76" s="94">
        <f>INDEX('Rates lookup'!I:I,MATCH('Fringe by acct'!G76,'Rates lookup'!J:J,0))</f>
        <v>16.5</v>
      </c>
      <c r="G76" s="94">
        <f>INDEX('Rates lookup'!J:J,MATCH('Fringe by acct'!H76,'Rates lookup'!K:K,0))</f>
        <v>16</v>
      </c>
      <c r="H76" s="113">
        <v>17.7</v>
      </c>
      <c r="I76">
        <v>15.8</v>
      </c>
      <c r="J76">
        <v>15.8</v>
      </c>
      <c r="K76">
        <v>401150</v>
      </c>
      <c r="L76">
        <v>421110</v>
      </c>
    </row>
    <row r="77" spans="1:12" x14ac:dyDescent="0.25">
      <c r="A77">
        <v>401170</v>
      </c>
      <c r="B77" t="s">
        <v>85</v>
      </c>
      <c r="C77" t="s">
        <v>65</v>
      </c>
      <c r="D77" s="170">
        <f>INDEX('Rates lookup'!G:G,MATCH('Fringe by acct'!E77,'Rates lookup'!H:H,0))</f>
        <v>14.6</v>
      </c>
      <c r="E77" s="94">
        <f>INDEX('Rates lookup'!H:H,MATCH('Fringe by acct'!F77,'Rates lookup'!I:I,0))</f>
        <v>15</v>
      </c>
      <c r="F77" s="94">
        <f>INDEX('Rates lookup'!I:I,MATCH('Fringe by acct'!G77,'Rates lookup'!J:J,0))</f>
        <v>16.5</v>
      </c>
      <c r="G77" s="94">
        <f>INDEX('Rates lookup'!J:J,MATCH('Fringe by acct'!H77,'Rates lookup'!K:K,0))</f>
        <v>16</v>
      </c>
      <c r="H77" s="113">
        <v>17.7</v>
      </c>
      <c r="I77">
        <v>15.8</v>
      </c>
      <c r="J77">
        <v>15.8</v>
      </c>
      <c r="K77">
        <v>401170</v>
      </c>
      <c r="L77">
        <v>421170</v>
      </c>
    </row>
    <row r="78" spans="1:12" x14ac:dyDescent="0.25">
      <c r="A78">
        <v>401175</v>
      </c>
      <c r="B78" t="s">
        <v>86</v>
      </c>
      <c r="C78" t="s">
        <v>65</v>
      </c>
      <c r="D78" s="170">
        <f>INDEX('Rates lookup'!G:G,MATCH('Fringe by acct'!E78,'Rates lookup'!H:H,0))</f>
        <v>14.6</v>
      </c>
      <c r="E78" s="94">
        <f>INDEX('Rates lookup'!H:H,MATCH('Fringe by acct'!F78,'Rates lookup'!I:I,0))</f>
        <v>15</v>
      </c>
      <c r="F78" s="94">
        <f>INDEX('Rates lookup'!I:I,MATCH('Fringe by acct'!G78,'Rates lookup'!J:J,0))</f>
        <v>16.5</v>
      </c>
      <c r="G78" s="94">
        <f>INDEX('Rates lookup'!J:J,MATCH('Fringe by acct'!H78,'Rates lookup'!K:K,0))</f>
        <v>16</v>
      </c>
      <c r="H78" s="113">
        <v>17.7</v>
      </c>
      <c r="I78">
        <v>15.8</v>
      </c>
      <c r="J78">
        <v>15.8</v>
      </c>
      <c r="K78">
        <v>401170</v>
      </c>
      <c r="L78">
        <v>421170</v>
      </c>
    </row>
    <row r="79" spans="1:12" x14ac:dyDescent="0.25">
      <c r="A79">
        <v>401180</v>
      </c>
      <c r="B79" t="s">
        <v>87</v>
      </c>
      <c r="C79" t="s">
        <v>65</v>
      </c>
      <c r="D79" s="170">
        <f>INDEX('Rates lookup'!G:G,MATCH('Fringe by acct'!E79,'Rates lookup'!H:H,0))</f>
        <v>14.6</v>
      </c>
      <c r="E79" s="94">
        <f>INDEX('Rates lookup'!H:H,MATCH('Fringe by acct'!F79,'Rates lookup'!I:I,0))</f>
        <v>15</v>
      </c>
      <c r="F79" s="94">
        <f>INDEX('Rates lookup'!I:I,MATCH('Fringe by acct'!G79,'Rates lookup'!J:J,0))</f>
        <v>16.5</v>
      </c>
      <c r="G79" s="94">
        <f>INDEX('Rates lookup'!J:J,MATCH('Fringe by acct'!H79,'Rates lookup'!K:K,0))</f>
        <v>16</v>
      </c>
      <c r="H79" s="113">
        <v>17.7</v>
      </c>
      <c r="I79">
        <v>15.8</v>
      </c>
      <c r="J79">
        <v>15.8</v>
      </c>
      <c r="K79">
        <v>401170</v>
      </c>
      <c r="L79">
        <v>421170</v>
      </c>
    </row>
    <row r="80" spans="1:12" x14ac:dyDescent="0.25">
      <c r="A80">
        <v>401199</v>
      </c>
      <c r="B80" t="s">
        <v>88</v>
      </c>
      <c r="C80" t="s">
        <v>65</v>
      </c>
      <c r="D80" s="170">
        <f>INDEX('Rates lookup'!G:G,MATCH('Fringe by acct'!E80,'Rates lookup'!H:H,0))</f>
        <v>14.6</v>
      </c>
      <c r="E80" s="94">
        <f>INDEX('Rates lookup'!H:H,MATCH('Fringe by acct'!F80,'Rates lookup'!I:I,0))</f>
        <v>15</v>
      </c>
      <c r="F80" s="94">
        <f>INDEX('Rates lookup'!I:I,MATCH('Fringe by acct'!G80,'Rates lookup'!J:J,0))</f>
        <v>16.5</v>
      </c>
      <c r="G80" s="94">
        <f>INDEX('Rates lookup'!J:J,MATCH('Fringe by acct'!H80,'Rates lookup'!K:K,0))</f>
        <v>16</v>
      </c>
      <c r="H80" s="113">
        <v>17.7</v>
      </c>
      <c r="I80">
        <v>15.8</v>
      </c>
      <c r="J80">
        <v>15.8</v>
      </c>
      <c r="K80">
        <v>401170</v>
      </c>
      <c r="L80">
        <v>421170</v>
      </c>
    </row>
    <row r="81" spans="1:12" x14ac:dyDescent="0.25">
      <c r="A81">
        <v>401200</v>
      </c>
      <c r="B81" t="s">
        <v>89</v>
      </c>
      <c r="C81" t="s">
        <v>65</v>
      </c>
      <c r="D81" s="170">
        <f>INDEX('Rates lookup'!G:G,MATCH('Fringe by acct'!E81,'Rates lookup'!H:H,0))</f>
        <v>14.6</v>
      </c>
      <c r="E81" s="94">
        <f>INDEX('Rates lookup'!H:H,MATCH('Fringe by acct'!F81,'Rates lookup'!I:I,0))</f>
        <v>15</v>
      </c>
      <c r="F81" s="94">
        <f>INDEX('Rates lookup'!I:I,MATCH('Fringe by acct'!G81,'Rates lookup'!J:J,0))</f>
        <v>16.5</v>
      </c>
      <c r="G81" s="94">
        <f>INDEX('Rates lookup'!J:J,MATCH('Fringe by acct'!H81,'Rates lookup'!K:K,0))</f>
        <v>16</v>
      </c>
      <c r="H81" s="113">
        <v>17.7</v>
      </c>
      <c r="I81">
        <v>15.8</v>
      </c>
      <c r="J81">
        <v>15.8</v>
      </c>
      <c r="K81">
        <v>401200</v>
      </c>
      <c r="L81">
        <v>420500</v>
      </c>
    </row>
    <row r="82" spans="1:12" x14ac:dyDescent="0.25">
      <c r="A82">
        <v>401300</v>
      </c>
      <c r="B82" t="s">
        <v>90</v>
      </c>
      <c r="C82" t="s">
        <v>65</v>
      </c>
      <c r="D82" s="170">
        <f>INDEX('Rates lookup'!G:G,MATCH('Fringe by acct'!E82,'Rates lookup'!H:H,0))</f>
        <v>14.6</v>
      </c>
      <c r="E82" s="94">
        <f>INDEX('Rates lookup'!H:H,MATCH('Fringe by acct'!F82,'Rates lookup'!I:I,0))</f>
        <v>15</v>
      </c>
      <c r="F82" s="94">
        <f>INDEX('Rates lookup'!I:I,MATCH('Fringe by acct'!G82,'Rates lookup'!J:J,0))</f>
        <v>16.5</v>
      </c>
      <c r="G82" s="94">
        <f>INDEX('Rates lookup'!J:J,MATCH('Fringe by acct'!H82,'Rates lookup'!K:K,0))</f>
        <v>16</v>
      </c>
      <c r="H82" s="113">
        <v>17.7</v>
      </c>
      <c r="I82">
        <v>15.8</v>
      </c>
      <c r="J82">
        <v>15.8</v>
      </c>
      <c r="K82">
        <v>401200</v>
      </c>
      <c r="L82">
        <v>420500</v>
      </c>
    </row>
    <row r="83" spans="1:12" x14ac:dyDescent="0.25">
      <c r="A83">
        <v>401341</v>
      </c>
      <c r="B83" t="s">
        <v>91</v>
      </c>
      <c r="C83" t="s">
        <v>65</v>
      </c>
      <c r="D83" s="170">
        <f>INDEX('Rates lookup'!G:G,MATCH('Fringe by acct'!E83,'Rates lookup'!H:H,0))</f>
        <v>14.6</v>
      </c>
      <c r="E83" s="94">
        <f>INDEX('Rates lookup'!H:H,MATCH('Fringe by acct'!F83,'Rates lookup'!I:I,0))</f>
        <v>15</v>
      </c>
      <c r="F83" s="94">
        <f>INDEX('Rates lookup'!I:I,MATCH('Fringe by acct'!G83,'Rates lookup'!J:J,0))</f>
        <v>16.5</v>
      </c>
      <c r="G83" s="94">
        <f>INDEX('Rates lookup'!J:J,MATCH('Fringe by acct'!H83,'Rates lookup'!K:K,0))</f>
        <v>16</v>
      </c>
      <c r="H83" s="113">
        <v>17.7</v>
      </c>
      <c r="I83">
        <v>15.8</v>
      </c>
      <c r="J83">
        <v>15.8</v>
      </c>
      <c r="K83">
        <v>401200</v>
      </c>
      <c r="L83">
        <v>420500</v>
      </c>
    </row>
    <row r="84" spans="1:12" x14ac:dyDescent="0.25">
      <c r="A84">
        <v>401342</v>
      </c>
      <c r="B84" t="s">
        <v>92</v>
      </c>
      <c r="C84" t="s">
        <v>65</v>
      </c>
      <c r="D84" s="170">
        <f>INDEX('Rates lookup'!G:G,MATCH('Fringe by acct'!E84,'Rates lookup'!H:H,0))</f>
        <v>14.6</v>
      </c>
      <c r="E84" s="94">
        <f>INDEX('Rates lookup'!H:H,MATCH('Fringe by acct'!F84,'Rates lookup'!I:I,0))</f>
        <v>15</v>
      </c>
      <c r="F84" s="94">
        <f>INDEX('Rates lookup'!I:I,MATCH('Fringe by acct'!G84,'Rates lookup'!J:J,0))</f>
        <v>16.5</v>
      </c>
      <c r="G84" s="94">
        <f>INDEX('Rates lookup'!J:J,MATCH('Fringe by acct'!H84,'Rates lookup'!K:K,0))</f>
        <v>16</v>
      </c>
      <c r="H84" s="113">
        <v>17.7</v>
      </c>
      <c r="I84">
        <v>15.8</v>
      </c>
      <c r="J84">
        <v>15.8</v>
      </c>
      <c r="K84">
        <v>401200</v>
      </c>
      <c r="L84">
        <v>420500</v>
      </c>
    </row>
    <row r="85" spans="1:12" x14ac:dyDescent="0.25">
      <c r="A85">
        <v>401343</v>
      </c>
      <c r="B85" t="s">
        <v>93</v>
      </c>
      <c r="C85" t="s">
        <v>65</v>
      </c>
      <c r="D85" s="170">
        <f>INDEX('Rates lookup'!G:G,MATCH('Fringe by acct'!E85,'Rates lookup'!H:H,0))</f>
        <v>14.6</v>
      </c>
      <c r="E85" s="94">
        <f>INDEX('Rates lookup'!H:H,MATCH('Fringe by acct'!F85,'Rates lookup'!I:I,0))</f>
        <v>15</v>
      </c>
      <c r="F85" s="94">
        <f>INDEX('Rates lookup'!I:I,MATCH('Fringe by acct'!G85,'Rates lookup'!J:J,0))</f>
        <v>16.5</v>
      </c>
      <c r="G85" s="94">
        <f>INDEX('Rates lookup'!J:J,MATCH('Fringe by acct'!H85,'Rates lookup'!K:K,0))</f>
        <v>16</v>
      </c>
      <c r="H85" s="113">
        <v>17.7</v>
      </c>
      <c r="I85">
        <v>15.8</v>
      </c>
      <c r="J85">
        <v>15.8</v>
      </c>
      <c r="K85">
        <v>401200</v>
      </c>
      <c r="L85">
        <v>420500</v>
      </c>
    </row>
    <row r="86" spans="1:12" x14ac:dyDescent="0.25">
      <c r="A86">
        <v>401344</v>
      </c>
      <c r="B86" t="s">
        <v>94</v>
      </c>
      <c r="C86" t="s">
        <v>65</v>
      </c>
      <c r="D86" s="170">
        <f>INDEX('Rates lookup'!G:G,MATCH('Fringe by acct'!E86,'Rates lookup'!H:H,0))</f>
        <v>14.6</v>
      </c>
      <c r="E86" s="94">
        <f>INDEX('Rates lookup'!H:H,MATCH('Fringe by acct'!F86,'Rates lookup'!I:I,0))</f>
        <v>15</v>
      </c>
      <c r="F86" s="94">
        <f>INDEX('Rates lookup'!I:I,MATCH('Fringe by acct'!G86,'Rates lookup'!J:J,0))</f>
        <v>16.5</v>
      </c>
      <c r="G86" s="94">
        <f>INDEX('Rates lookup'!J:J,MATCH('Fringe by acct'!H86,'Rates lookup'!K:K,0))</f>
        <v>16</v>
      </c>
      <c r="H86" s="113">
        <v>17.7</v>
      </c>
      <c r="I86">
        <v>15.8</v>
      </c>
      <c r="J86">
        <v>15.8</v>
      </c>
      <c r="K86">
        <v>401200</v>
      </c>
      <c r="L86">
        <v>420500</v>
      </c>
    </row>
    <row r="87" spans="1:12" x14ac:dyDescent="0.25">
      <c r="A87">
        <v>401345</v>
      </c>
      <c r="B87" t="s">
        <v>95</v>
      </c>
      <c r="C87" t="s">
        <v>65</v>
      </c>
      <c r="D87" s="170">
        <f>INDEX('Rates lookup'!G:G,MATCH('Fringe by acct'!E87,'Rates lookup'!H:H,0))</f>
        <v>14.6</v>
      </c>
      <c r="E87" s="94">
        <f>INDEX('Rates lookup'!H:H,MATCH('Fringe by acct'!F87,'Rates lookup'!I:I,0))</f>
        <v>15</v>
      </c>
      <c r="F87" s="94">
        <f>INDEX('Rates lookup'!I:I,MATCH('Fringe by acct'!G87,'Rates lookup'!J:J,0))</f>
        <v>16.5</v>
      </c>
      <c r="G87" s="94">
        <f>INDEX('Rates lookup'!J:J,MATCH('Fringe by acct'!H87,'Rates lookup'!K:K,0))</f>
        <v>16</v>
      </c>
      <c r="H87" s="113">
        <v>17.7</v>
      </c>
      <c r="I87">
        <v>15.8</v>
      </c>
      <c r="J87">
        <v>15.8</v>
      </c>
      <c r="K87">
        <v>401200</v>
      </c>
      <c r="L87">
        <v>420500</v>
      </c>
    </row>
    <row r="88" spans="1:12" x14ac:dyDescent="0.25">
      <c r="A88">
        <v>401349</v>
      </c>
      <c r="B88" t="s">
        <v>96</v>
      </c>
      <c r="C88" t="s">
        <v>65</v>
      </c>
      <c r="D88" s="170">
        <f>INDEX('Rates lookup'!G:G,MATCH('Fringe by acct'!E88,'Rates lookup'!H:H,0))</f>
        <v>14.6</v>
      </c>
      <c r="E88" s="94">
        <f>INDEX('Rates lookup'!H:H,MATCH('Fringe by acct'!F88,'Rates lookup'!I:I,0))</f>
        <v>15</v>
      </c>
      <c r="F88" s="94">
        <f>INDEX('Rates lookup'!I:I,MATCH('Fringe by acct'!G88,'Rates lookup'!J:J,0))</f>
        <v>16.5</v>
      </c>
      <c r="G88" s="94">
        <f>INDEX('Rates lookup'!J:J,MATCH('Fringe by acct'!H88,'Rates lookup'!K:K,0))</f>
        <v>16</v>
      </c>
      <c r="H88" s="113">
        <v>17.7</v>
      </c>
      <c r="I88">
        <v>15.8</v>
      </c>
      <c r="J88">
        <v>15.8</v>
      </c>
      <c r="K88">
        <v>401200</v>
      </c>
      <c r="L88">
        <v>420500</v>
      </c>
    </row>
    <row r="89" spans="1:12" x14ac:dyDescent="0.25">
      <c r="A89">
        <v>401350</v>
      </c>
      <c r="B89" t="s">
        <v>97</v>
      </c>
      <c r="C89" t="s">
        <v>65</v>
      </c>
      <c r="D89" s="170">
        <f>INDEX('Rates lookup'!G:G,MATCH('Fringe by acct'!E89,'Rates lookup'!H:H,0))</f>
        <v>14.6</v>
      </c>
      <c r="E89" s="94">
        <f>INDEX('Rates lookup'!H:H,MATCH('Fringe by acct'!F89,'Rates lookup'!I:I,0))</f>
        <v>15</v>
      </c>
      <c r="F89" s="94">
        <f>INDEX('Rates lookup'!I:I,MATCH('Fringe by acct'!G89,'Rates lookup'!J:J,0))</f>
        <v>16.5</v>
      </c>
      <c r="G89" s="94">
        <f>INDEX('Rates lookup'!J:J,MATCH('Fringe by acct'!H89,'Rates lookup'!K:K,0))</f>
        <v>16</v>
      </c>
      <c r="H89" s="113">
        <v>17.7</v>
      </c>
      <c r="I89">
        <v>15.8</v>
      </c>
      <c r="J89">
        <v>15.8</v>
      </c>
      <c r="K89">
        <v>401350</v>
      </c>
      <c r="L89">
        <v>420910</v>
      </c>
    </row>
    <row r="90" spans="1:12" x14ac:dyDescent="0.25">
      <c r="A90">
        <v>401355</v>
      </c>
      <c r="B90" t="s">
        <v>98</v>
      </c>
      <c r="C90" t="s">
        <v>65</v>
      </c>
      <c r="D90" s="170">
        <f>INDEX('Rates lookup'!G:G,MATCH('Fringe by acct'!E90,'Rates lookup'!H:H,0))</f>
        <v>14.6</v>
      </c>
      <c r="E90" s="94">
        <f>INDEX('Rates lookup'!H:H,MATCH('Fringe by acct'!F90,'Rates lookup'!I:I,0))</f>
        <v>15</v>
      </c>
      <c r="F90" s="94">
        <f>INDEX('Rates lookup'!I:I,MATCH('Fringe by acct'!G90,'Rates lookup'!J:J,0))</f>
        <v>16.5</v>
      </c>
      <c r="G90" s="94">
        <f>INDEX('Rates lookup'!J:J,MATCH('Fringe by acct'!H90,'Rates lookup'!K:K,0))</f>
        <v>16</v>
      </c>
      <c r="H90" s="113">
        <v>17.7</v>
      </c>
      <c r="I90">
        <v>15.8</v>
      </c>
      <c r="J90">
        <v>15.8</v>
      </c>
      <c r="K90">
        <v>401350</v>
      </c>
      <c r="L90">
        <v>420910</v>
      </c>
    </row>
    <row r="91" spans="1:12" x14ac:dyDescent="0.25">
      <c r="A91">
        <v>401360</v>
      </c>
      <c r="B91" t="s">
        <v>99</v>
      </c>
      <c r="C91" t="s">
        <v>65</v>
      </c>
      <c r="D91" s="170">
        <f>INDEX('Rates lookup'!G:G,MATCH('Fringe by acct'!E91,'Rates lookup'!H:H,0))</f>
        <v>14.6</v>
      </c>
      <c r="E91" s="94">
        <f>INDEX('Rates lookup'!H:H,MATCH('Fringe by acct'!F91,'Rates lookup'!I:I,0))</f>
        <v>15</v>
      </c>
      <c r="F91" s="94">
        <f>INDEX('Rates lookup'!I:I,MATCH('Fringe by acct'!G91,'Rates lookup'!J:J,0))</f>
        <v>16.5</v>
      </c>
      <c r="G91" s="94">
        <f>INDEX('Rates lookup'!J:J,MATCH('Fringe by acct'!H91,'Rates lookup'!K:K,0))</f>
        <v>16</v>
      </c>
      <c r="H91" s="113">
        <v>17.7</v>
      </c>
      <c r="I91">
        <v>15.8</v>
      </c>
      <c r="J91">
        <v>15.8</v>
      </c>
      <c r="K91">
        <v>401350</v>
      </c>
      <c r="L91">
        <v>420910</v>
      </c>
    </row>
    <row r="92" spans="1:12" x14ac:dyDescent="0.25">
      <c r="A92">
        <v>401369</v>
      </c>
      <c r="B92" t="s">
        <v>100</v>
      </c>
      <c r="C92" t="s">
        <v>65</v>
      </c>
      <c r="D92" s="170">
        <f>INDEX('Rates lookup'!G:G,MATCH('Fringe by acct'!E92,'Rates lookup'!H:H,0))</f>
        <v>14.6</v>
      </c>
      <c r="E92" s="94">
        <f>INDEX('Rates lookup'!H:H,MATCH('Fringe by acct'!F92,'Rates lookup'!I:I,0))</f>
        <v>15</v>
      </c>
      <c r="F92" s="94">
        <f>INDEX('Rates lookup'!I:I,MATCH('Fringe by acct'!G92,'Rates lookup'!J:J,0))</f>
        <v>16.5</v>
      </c>
      <c r="G92" s="94">
        <f>INDEX('Rates lookup'!J:J,MATCH('Fringe by acct'!H92,'Rates lookup'!K:K,0))</f>
        <v>16</v>
      </c>
      <c r="H92" s="113">
        <v>17.7</v>
      </c>
      <c r="I92">
        <v>15.8</v>
      </c>
      <c r="J92">
        <v>15.8</v>
      </c>
      <c r="K92">
        <v>401350</v>
      </c>
      <c r="L92">
        <v>420910</v>
      </c>
    </row>
    <row r="93" spans="1:12" x14ac:dyDescent="0.25">
      <c r="A93">
        <v>401370</v>
      </c>
      <c r="B93" t="s">
        <v>101</v>
      </c>
      <c r="C93" t="s">
        <v>65</v>
      </c>
      <c r="D93" s="170">
        <f>INDEX('Rates lookup'!G:G,MATCH('Fringe by acct'!E93,'Rates lookup'!H:H,0))</f>
        <v>14.6</v>
      </c>
      <c r="E93" s="94">
        <f>INDEX('Rates lookup'!H:H,MATCH('Fringe by acct'!F93,'Rates lookup'!I:I,0))</f>
        <v>15</v>
      </c>
      <c r="F93" s="94">
        <f>INDEX('Rates lookup'!I:I,MATCH('Fringe by acct'!G93,'Rates lookup'!J:J,0))</f>
        <v>16.5</v>
      </c>
      <c r="G93" s="94">
        <f>INDEX('Rates lookup'!J:J,MATCH('Fringe by acct'!H93,'Rates lookup'!K:K,0))</f>
        <v>16</v>
      </c>
      <c r="H93" s="113">
        <v>17.7</v>
      </c>
      <c r="I93">
        <v>15.8</v>
      </c>
      <c r="J93">
        <v>15.8</v>
      </c>
      <c r="K93">
        <v>401370</v>
      </c>
      <c r="L93">
        <v>420970</v>
      </c>
    </row>
    <row r="94" spans="1:12" x14ac:dyDescent="0.25">
      <c r="A94">
        <v>401400</v>
      </c>
      <c r="B94" t="s">
        <v>102</v>
      </c>
      <c r="C94" t="s">
        <v>65</v>
      </c>
      <c r="D94" s="170">
        <f>INDEX('Rates lookup'!G:G,MATCH('Fringe by acct'!E94,'Rates lookup'!H:H,0))</f>
        <v>14.6</v>
      </c>
      <c r="E94" s="94">
        <f>INDEX('Rates lookup'!H:H,MATCH('Fringe by acct'!F94,'Rates lookup'!I:I,0))</f>
        <v>15</v>
      </c>
      <c r="F94" s="94">
        <f>INDEX('Rates lookup'!I:I,MATCH('Fringe by acct'!G94,'Rates lookup'!J:J,0))</f>
        <v>16.5</v>
      </c>
      <c r="G94" s="94">
        <f>INDEX('Rates lookup'!J:J,MATCH('Fringe by acct'!H94,'Rates lookup'!K:K,0))</f>
        <v>16</v>
      </c>
      <c r="H94" s="113">
        <v>17.7</v>
      </c>
      <c r="I94">
        <v>15.8</v>
      </c>
      <c r="J94">
        <v>15.8</v>
      </c>
      <c r="K94">
        <v>401370</v>
      </c>
      <c r="L94">
        <v>420970</v>
      </c>
    </row>
    <row r="95" spans="1:12" x14ac:dyDescent="0.25">
      <c r="A95">
        <v>401440</v>
      </c>
      <c r="B95" t="s">
        <v>103</v>
      </c>
      <c r="C95" t="s">
        <v>65</v>
      </c>
      <c r="D95" s="170">
        <f>INDEX('Rates lookup'!G:G,MATCH('Fringe by acct'!E95,'Rates lookup'!H:H,0))</f>
        <v>14.6</v>
      </c>
      <c r="E95" s="94">
        <f>INDEX('Rates lookup'!H:H,MATCH('Fringe by acct'!F95,'Rates lookup'!I:I,0))</f>
        <v>15</v>
      </c>
      <c r="F95" s="94">
        <f>INDEX('Rates lookup'!I:I,MATCH('Fringe by acct'!G95,'Rates lookup'!J:J,0))</f>
        <v>16.5</v>
      </c>
      <c r="G95" s="94">
        <f>INDEX('Rates lookup'!J:J,MATCH('Fringe by acct'!H95,'Rates lookup'!K:K,0))</f>
        <v>16</v>
      </c>
      <c r="H95" s="113">
        <v>17.7</v>
      </c>
      <c r="I95">
        <v>15.8</v>
      </c>
      <c r="J95">
        <v>15.8</v>
      </c>
      <c r="K95">
        <v>401370</v>
      </c>
      <c r="L95">
        <v>420970</v>
      </c>
    </row>
    <row r="96" spans="1:12" x14ac:dyDescent="0.25">
      <c r="A96">
        <v>401449</v>
      </c>
      <c r="B96" t="s">
        <v>104</v>
      </c>
      <c r="C96" t="s">
        <v>65</v>
      </c>
      <c r="D96" s="170">
        <f>INDEX('Rates lookup'!G:G,MATCH('Fringe by acct'!E96,'Rates lookup'!H:H,0))</f>
        <v>14.6</v>
      </c>
      <c r="E96" s="94">
        <f>INDEX('Rates lookup'!H:H,MATCH('Fringe by acct'!F96,'Rates lookup'!I:I,0))</f>
        <v>15</v>
      </c>
      <c r="F96" s="94">
        <f>INDEX('Rates lookup'!I:I,MATCH('Fringe by acct'!G96,'Rates lookup'!J:J,0))</f>
        <v>16.5</v>
      </c>
      <c r="G96" s="94">
        <f>INDEX('Rates lookup'!J:J,MATCH('Fringe by acct'!H96,'Rates lookup'!K:K,0))</f>
        <v>16</v>
      </c>
      <c r="H96" s="113">
        <v>17.7</v>
      </c>
      <c r="I96">
        <v>15.8</v>
      </c>
      <c r="J96">
        <v>15.8</v>
      </c>
      <c r="K96">
        <v>401370</v>
      </c>
      <c r="L96">
        <v>420970</v>
      </c>
    </row>
    <row r="97" spans="1:12" x14ac:dyDescent="0.25">
      <c r="A97">
        <v>401450</v>
      </c>
      <c r="B97" t="s">
        <v>105</v>
      </c>
      <c r="C97" t="s">
        <v>65</v>
      </c>
      <c r="D97" s="170">
        <f>INDEX('Rates lookup'!G:G,MATCH('Fringe by acct'!E97,'Rates lookup'!H:H,0))</f>
        <v>14.6</v>
      </c>
      <c r="E97" s="94">
        <f>INDEX('Rates lookup'!H:H,MATCH('Fringe by acct'!F97,'Rates lookup'!I:I,0))</f>
        <v>15</v>
      </c>
      <c r="F97" s="94">
        <f>INDEX('Rates lookup'!I:I,MATCH('Fringe by acct'!G97,'Rates lookup'!J:J,0))</f>
        <v>16.5</v>
      </c>
      <c r="G97" s="94">
        <f>INDEX('Rates lookup'!J:J,MATCH('Fringe by acct'!H97,'Rates lookup'!K:K,0))</f>
        <v>16</v>
      </c>
      <c r="H97" s="113">
        <v>17.7</v>
      </c>
      <c r="I97">
        <v>15.8</v>
      </c>
      <c r="J97">
        <v>15.8</v>
      </c>
      <c r="K97">
        <v>401450</v>
      </c>
      <c r="L97">
        <v>421710</v>
      </c>
    </row>
    <row r="98" spans="1:12" x14ac:dyDescent="0.25">
      <c r="A98">
        <v>401455</v>
      </c>
      <c r="B98" t="s">
        <v>106</v>
      </c>
      <c r="C98" t="s">
        <v>65</v>
      </c>
      <c r="D98" s="170">
        <f>INDEX('Rates lookup'!G:G,MATCH('Fringe by acct'!E98,'Rates lookup'!H:H,0))</f>
        <v>14.6</v>
      </c>
      <c r="E98" s="94">
        <f>INDEX('Rates lookup'!H:H,MATCH('Fringe by acct'!F98,'Rates lookup'!I:I,0))</f>
        <v>15</v>
      </c>
      <c r="F98" s="94">
        <f>INDEX('Rates lookup'!I:I,MATCH('Fringe by acct'!G98,'Rates lookup'!J:J,0))</f>
        <v>16.5</v>
      </c>
      <c r="G98" s="94">
        <f>INDEX('Rates lookup'!J:J,MATCH('Fringe by acct'!H98,'Rates lookup'!K:K,0))</f>
        <v>16</v>
      </c>
      <c r="H98" s="113">
        <v>17.7</v>
      </c>
      <c r="I98">
        <v>15.8</v>
      </c>
      <c r="J98">
        <v>15.8</v>
      </c>
      <c r="K98">
        <v>401450</v>
      </c>
      <c r="L98">
        <v>421710</v>
      </c>
    </row>
    <row r="99" spans="1:12" x14ac:dyDescent="0.25">
      <c r="A99">
        <v>401460</v>
      </c>
      <c r="B99" t="s">
        <v>107</v>
      </c>
      <c r="C99" t="s">
        <v>65</v>
      </c>
      <c r="D99" s="170">
        <f>INDEX('Rates lookup'!G:G,MATCH('Fringe by acct'!E99,'Rates lookup'!H:H,0))</f>
        <v>14.6</v>
      </c>
      <c r="E99" s="94">
        <f>INDEX('Rates lookup'!H:H,MATCH('Fringe by acct'!F99,'Rates lookup'!I:I,0))</f>
        <v>15</v>
      </c>
      <c r="F99" s="94">
        <f>INDEX('Rates lookup'!I:I,MATCH('Fringe by acct'!G99,'Rates lookup'!J:J,0))</f>
        <v>16.5</v>
      </c>
      <c r="G99" s="94">
        <f>INDEX('Rates lookup'!J:J,MATCH('Fringe by acct'!H99,'Rates lookup'!K:K,0))</f>
        <v>16</v>
      </c>
      <c r="H99" s="113">
        <v>17.7</v>
      </c>
      <c r="I99">
        <v>15.8</v>
      </c>
      <c r="J99">
        <v>15.8</v>
      </c>
      <c r="K99">
        <v>401450</v>
      </c>
      <c r="L99">
        <v>421710</v>
      </c>
    </row>
    <row r="100" spans="1:12" x14ac:dyDescent="0.25">
      <c r="A100">
        <v>401499</v>
      </c>
      <c r="B100" t="s">
        <v>108</v>
      </c>
      <c r="C100" t="s">
        <v>65</v>
      </c>
      <c r="D100" s="170">
        <f>INDEX('Rates lookup'!G:G,MATCH('Fringe by acct'!E100,'Rates lookup'!H:H,0))</f>
        <v>14.6</v>
      </c>
      <c r="E100" s="94">
        <f>INDEX('Rates lookup'!H:H,MATCH('Fringe by acct'!F100,'Rates lookup'!I:I,0))</f>
        <v>15</v>
      </c>
      <c r="F100" s="94">
        <f>INDEX('Rates lookup'!I:I,MATCH('Fringe by acct'!G100,'Rates lookup'!J:J,0))</f>
        <v>16.5</v>
      </c>
      <c r="G100" s="94">
        <f>INDEX('Rates lookup'!J:J,MATCH('Fringe by acct'!H100,'Rates lookup'!K:K,0))</f>
        <v>16</v>
      </c>
      <c r="H100" s="113">
        <v>17.7</v>
      </c>
      <c r="I100">
        <v>15.8</v>
      </c>
      <c r="J100">
        <v>15.8</v>
      </c>
      <c r="K100">
        <v>401450</v>
      </c>
      <c r="L100">
        <v>421710</v>
      </c>
    </row>
    <row r="101" spans="1:12" x14ac:dyDescent="0.25">
      <c r="A101">
        <v>401550</v>
      </c>
      <c r="B101" t="s">
        <v>109</v>
      </c>
      <c r="C101" t="s">
        <v>65</v>
      </c>
      <c r="D101" s="170">
        <f>INDEX('Rates lookup'!G:G,MATCH('Fringe by acct'!E101,'Rates lookup'!H:H,0))</f>
        <v>14.6</v>
      </c>
      <c r="E101" s="94">
        <f>INDEX('Rates lookup'!H:H,MATCH('Fringe by acct'!F101,'Rates lookup'!I:I,0))</f>
        <v>15</v>
      </c>
      <c r="F101" s="94">
        <f>INDEX('Rates lookup'!I:I,MATCH('Fringe by acct'!G101,'Rates lookup'!J:J,0))</f>
        <v>16.5</v>
      </c>
      <c r="G101" s="94">
        <f>INDEX('Rates lookup'!J:J,MATCH('Fringe by acct'!H101,'Rates lookup'!K:K,0))</f>
        <v>16</v>
      </c>
      <c r="H101" s="113">
        <v>17.7</v>
      </c>
      <c r="I101">
        <v>15.8</v>
      </c>
      <c r="J101">
        <v>15.8</v>
      </c>
      <c r="K101">
        <v>401550</v>
      </c>
      <c r="L101">
        <v>421770</v>
      </c>
    </row>
    <row r="102" spans="1:12" x14ac:dyDescent="0.25">
      <c r="A102">
        <v>401560</v>
      </c>
      <c r="B102" t="s">
        <v>110</v>
      </c>
      <c r="C102" t="s">
        <v>65</v>
      </c>
      <c r="D102" s="170">
        <f>INDEX('Rates lookup'!G:G,MATCH('Fringe by acct'!E102,'Rates lookup'!H:H,0))</f>
        <v>14.6</v>
      </c>
      <c r="E102" s="94">
        <f>INDEX('Rates lookup'!H:H,MATCH('Fringe by acct'!F102,'Rates lookup'!I:I,0))</f>
        <v>15</v>
      </c>
      <c r="F102" s="94">
        <f>INDEX('Rates lookup'!I:I,MATCH('Fringe by acct'!G102,'Rates lookup'!J:J,0))</f>
        <v>16.5</v>
      </c>
      <c r="G102" s="94">
        <f>INDEX('Rates lookup'!J:J,MATCH('Fringe by acct'!H102,'Rates lookup'!K:K,0))</f>
        <v>16</v>
      </c>
      <c r="H102" s="113">
        <v>17.7</v>
      </c>
      <c r="I102">
        <v>15.8</v>
      </c>
      <c r="J102">
        <v>15.8</v>
      </c>
      <c r="K102">
        <v>401550</v>
      </c>
      <c r="L102">
        <v>421770</v>
      </c>
    </row>
    <row r="103" spans="1:12" x14ac:dyDescent="0.25">
      <c r="A103">
        <v>401570</v>
      </c>
      <c r="B103" t="s">
        <v>111</v>
      </c>
      <c r="C103" t="s">
        <v>65</v>
      </c>
      <c r="D103" s="170">
        <f>INDEX('Rates lookup'!G:G,MATCH('Fringe by acct'!E103,'Rates lookup'!H:H,0))</f>
        <v>14.6</v>
      </c>
      <c r="E103" s="94">
        <f>INDEX('Rates lookup'!H:H,MATCH('Fringe by acct'!F103,'Rates lookup'!I:I,0))</f>
        <v>15</v>
      </c>
      <c r="F103" s="94">
        <f>INDEX('Rates lookup'!I:I,MATCH('Fringe by acct'!G103,'Rates lookup'!J:J,0))</f>
        <v>16.5</v>
      </c>
      <c r="G103" s="94">
        <f>INDEX('Rates lookup'!J:J,MATCH('Fringe by acct'!H103,'Rates lookup'!K:K,0))</f>
        <v>16</v>
      </c>
      <c r="H103" s="113">
        <v>17.7</v>
      </c>
      <c r="I103">
        <v>15.8</v>
      </c>
      <c r="J103">
        <v>15.8</v>
      </c>
      <c r="K103">
        <v>401550</v>
      </c>
      <c r="L103">
        <v>421770</v>
      </c>
    </row>
    <row r="104" spans="1:12" x14ac:dyDescent="0.25">
      <c r="A104">
        <v>401599</v>
      </c>
      <c r="B104" t="s">
        <v>112</v>
      </c>
      <c r="C104" t="s">
        <v>65</v>
      </c>
      <c r="D104" s="170">
        <f>INDEX('Rates lookup'!G:G,MATCH('Fringe by acct'!E104,'Rates lookup'!H:H,0))</f>
        <v>14.6</v>
      </c>
      <c r="E104" s="94">
        <f>INDEX('Rates lookup'!H:H,MATCH('Fringe by acct'!F104,'Rates lookup'!I:I,0))</f>
        <v>15</v>
      </c>
      <c r="F104" s="94">
        <f>INDEX('Rates lookup'!I:I,MATCH('Fringe by acct'!G104,'Rates lookup'!J:J,0))</f>
        <v>16.5</v>
      </c>
      <c r="G104" s="94">
        <f>INDEX('Rates lookup'!J:J,MATCH('Fringe by acct'!H104,'Rates lookup'!K:K,0))</f>
        <v>16</v>
      </c>
      <c r="H104" s="113">
        <v>17.7</v>
      </c>
      <c r="I104">
        <v>15.8</v>
      </c>
      <c r="J104">
        <v>15.8</v>
      </c>
      <c r="K104">
        <v>401550</v>
      </c>
      <c r="L104">
        <v>421770</v>
      </c>
    </row>
    <row r="105" spans="1:12" x14ac:dyDescent="0.25">
      <c r="A105">
        <v>401650</v>
      </c>
      <c r="B105" t="s">
        <v>113</v>
      </c>
      <c r="C105" t="s">
        <v>65</v>
      </c>
      <c r="D105" s="170">
        <f>INDEX('Rates lookup'!G:G,MATCH('Fringe by acct'!E105,'Rates lookup'!H:H,0))</f>
        <v>14.6</v>
      </c>
      <c r="E105" s="94">
        <f>INDEX('Rates lookup'!H:H,MATCH('Fringe by acct'!F105,'Rates lookup'!I:I,0))</f>
        <v>15</v>
      </c>
      <c r="F105" s="94">
        <f>INDEX('Rates lookup'!I:I,MATCH('Fringe by acct'!G105,'Rates lookup'!J:J,0))</f>
        <v>16.5</v>
      </c>
      <c r="G105" s="94">
        <f>INDEX('Rates lookup'!J:J,MATCH('Fringe by acct'!H105,'Rates lookup'!K:K,0))</f>
        <v>16</v>
      </c>
      <c r="H105" s="113">
        <v>17.7</v>
      </c>
      <c r="I105">
        <v>15.8</v>
      </c>
      <c r="J105">
        <v>15.8</v>
      </c>
      <c r="K105">
        <v>401650</v>
      </c>
      <c r="L105">
        <v>421610</v>
      </c>
    </row>
    <row r="106" spans="1:12" x14ac:dyDescent="0.25">
      <c r="A106">
        <v>401700</v>
      </c>
      <c r="B106" t="s">
        <v>114</v>
      </c>
      <c r="C106" t="s">
        <v>65</v>
      </c>
      <c r="D106" s="170">
        <f>INDEX('Rates lookup'!G:G,MATCH('Fringe by acct'!E106,'Rates lookup'!H:H,0))</f>
        <v>14.6</v>
      </c>
      <c r="E106" s="94">
        <f>INDEX('Rates lookup'!H:H,MATCH('Fringe by acct'!F106,'Rates lookup'!I:I,0))</f>
        <v>15</v>
      </c>
      <c r="F106" s="94">
        <f>INDEX('Rates lookup'!I:I,MATCH('Fringe by acct'!G106,'Rates lookup'!J:J,0))</f>
        <v>16.5</v>
      </c>
      <c r="G106" s="94">
        <f>INDEX('Rates lookup'!J:J,MATCH('Fringe by acct'!H106,'Rates lookup'!K:K,0))</f>
        <v>16</v>
      </c>
      <c r="H106" s="113">
        <v>17.7</v>
      </c>
      <c r="I106">
        <v>15.8</v>
      </c>
      <c r="J106">
        <v>15.8</v>
      </c>
      <c r="K106">
        <v>401650</v>
      </c>
      <c r="L106">
        <v>421610</v>
      </c>
    </row>
    <row r="107" spans="1:12" x14ac:dyDescent="0.25">
      <c r="A107">
        <v>401749</v>
      </c>
      <c r="B107" t="s">
        <v>115</v>
      </c>
      <c r="C107" t="s">
        <v>65</v>
      </c>
      <c r="D107" s="170">
        <f>INDEX('Rates lookup'!G:G,MATCH('Fringe by acct'!E107,'Rates lookup'!H:H,0))</f>
        <v>14.6</v>
      </c>
      <c r="E107" s="94">
        <f>INDEX('Rates lookup'!H:H,MATCH('Fringe by acct'!F107,'Rates lookup'!I:I,0))</f>
        <v>15</v>
      </c>
      <c r="F107" s="94">
        <f>INDEX('Rates lookup'!I:I,MATCH('Fringe by acct'!G107,'Rates lookup'!J:J,0))</f>
        <v>16.5</v>
      </c>
      <c r="G107" s="94">
        <f>INDEX('Rates lookup'!J:J,MATCH('Fringe by acct'!H107,'Rates lookup'!K:K,0))</f>
        <v>16</v>
      </c>
      <c r="H107" s="113">
        <v>17.7</v>
      </c>
      <c r="I107">
        <v>15.8</v>
      </c>
      <c r="J107">
        <v>15.8</v>
      </c>
      <c r="K107">
        <v>401650</v>
      </c>
      <c r="L107">
        <v>421610</v>
      </c>
    </row>
    <row r="108" spans="1:12" x14ac:dyDescent="0.25">
      <c r="A108">
        <v>401750</v>
      </c>
      <c r="B108" t="s">
        <v>116</v>
      </c>
      <c r="C108" t="s">
        <v>65</v>
      </c>
      <c r="D108" s="170">
        <f>INDEX('Rates lookup'!G:G,MATCH('Fringe by acct'!E108,'Rates lookup'!H:H,0))</f>
        <v>14.6</v>
      </c>
      <c r="E108" s="94">
        <f>INDEX('Rates lookup'!H:H,MATCH('Fringe by acct'!F108,'Rates lookup'!I:I,0))</f>
        <v>15</v>
      </c>
      <c r="F108" s="94">
        <f>INDEX('Rates lookup'!I:I,MATCH('Fringe by acct'!G108,'Rates lookup'!J:J,0))</f>
        <v>16.5</v>
      </c>
      <c r="G108" s="94">
        <f>INDEX('Rates lookup'!J:J,MATCH('Fringe by acct'!H108,'Rates lookup'!K:K,0))</f>
        <v>16</v>
      </c>
      <c r="H108" s="113">
        <v>17.7</v>
      </c>
      <c r="I108">
        <v>15.8</v>
      </c>
      <c r="J108">
        <v>15.8</v>
      </c>
      <c r="K108">
        <v>401750</v>
      </c>
      <c r="L108">
        <v>421910</v>
      </c>
    </row>
    <row r="109" spans="1:12" x14ac:dyDescent="0.25">
      <c r="A109">
        <v>401755</v>
      </c>
      <c r="B109" t="s">
        <v>117</v>
      </c>
      <c r="C109" t="s">
        <v>65</v>
      </c>
      <c r="D109" s="170">
        <f>INDEX('Rates lookup'!G:G,MATCH('Fringe by acct'!E109,'Rates lookup'!H:H,0))</f>
        <v>14.6</v>
      </c>
      <c r="E109" s="94">
        <f>INDEX('Rates lookup'!H:H,MATCH('Fringe by acct'!F109,'Rates lookup'!I:I,0))</f>
        <v>15</v>
      </c>
      <c r="F109" s="94">
        <f>INDEX('Rates lookup'!I:I,MATCH('Fringe by acct'!G109,'Rates lookup'!J:J,0))</f>
        <v>16.5</v>
      </c>
      <c r="G109" s="94">
        <f>INDEX('Rates lookup'!J:J,MATCH('Fringe by acct'!H109,'Rates lookup'!K:K,0))</f>
        <v>16</v>
      </c>
      <c r="H109" s="113">
        <v>17.7</v>
      </c>
      <c r="I109">
        <v>15.8</v>
      </c>
      <c r="J109">
        <v>15.8</v>
      </c>
      <c r="K109">
        <v>401750</v>
      </c>
      <c r="L109">
        <v>421910</v>
      </c>
    </row>
    <row r="110" spans="1:12" x14ac:dyDescent="0.25">
      <c r="A110">
        <v>401760</v>
      </c>
      <c r="B110" t="s">
        <v>118</v>
      </c>
      <c r="C110" t="s">
        <v>65</v>
      </c>
      <c r="D110" s="170">
        <f>INDEX('Rates lookup'!G:G,MATCH('Fringe by acct'!E110,'Rates lookup'!H:H,0))</f>
        <v>14.6</v>
      </c>
      <c r="E110" s="94">
        <f>INDEX('Rates lookup'!H:H,MATCH('Fringe by acct'!F110,'Rates lookup'!I:I,0))</f>
        <v>15</v>
      </c>
      <c r="F110" s="94">
        <f>INDEX('Rates lookup'!I:I,MATCH('Fringe by acct'!G110,'Rates lookup'!J:J,0))</f>
        <v>16.5</v>
      </c>
      <c r="G110" s="94">
        <f>INDEX('Rates lookup'!J:J,MATCH('Fringe by acct'!H110,'Rates lookup'!K:K,0))</f>
        <v>16</v>
      </c>
      <c r="H110" s="113">
        <v>17.7</v>
      </c>
      <c r="I110">
        <v>15.8</v>
      </c>
      <c r="J110">
        <v>15.8</v>
      </c>
      <c r="K110">
        <v>401750</v>
      </c>
      <c r="L110">
        <v>421910</v>
      </c>
    </row>
    <row r="111" spans="1:12" x14ac:dyDescent="0.25">
      <c r="A111">
        <v>401769</v>
      </c>
      <c r="B111" t="s">
        <v>119</v>
      </c>
      <c r="C111" t="s">
        <v>65</v>
      </c>
      <c r="D111" s="170">
        <f>INDEX('Rates lookup'!G:G,MATCH('Fringe by acct'!E111,'Rates lookup'!H:H,0))</f>
        <v>14.6</v>
      </c>
      <c r="E111" s="94">
        <f>INDEX('Rates lookup'!H:H,MATCH('Fringe by acct'!F111,'Rates lookup'!I:I,0))</f>
        <v>15</v>
      </c>
      <c r="F111" s="94">
        <f>INDEX('Rates lookup'!I:I,MATCH('Fringe by acct'!G111,'Rates lookup'!J:J,0))</f>
        <v>16.5</v>
      </c>
      <c r="G111" s="94">
        <f>INDEX('Rates lookup'!J:J,MATCH('Fringe by acct'!H111,'Rates lookup'!K:K,0))</f>
        <v>16</v>
      </c>
      <c r="H111" s="113">
        <v>17.7</v>
      </c>
      <c r="I111">
        <v>15.8</v>
      </c>
      <c r="J111">
        <v>15.8</v>
      </c>
      <c r="K111">
        <v>401750</v>
      </c>
      <c r="L111">
        <v>421910</v>
      </c>
    </row>
    <row r="112" spans="1:12" x14ac:dyDescent="0.25">
      <c r="A112">
        <v>401770</v>
      </c>
      <c r="B112" t="s">
        <v>120</v>
      </c>
      <c r="C112" t="s">
        <v>65</v>
      </c>
      <c r="D112" s="170">
        <f>INDEX('Rates lookup'!G:G,MATCH('Fringe by acct'!E112,'Rates lookup'!H:H,0))</f>
        <v>14.6</v>
      </c>
      <c r="E112" s="94">
        <f>INDEX('Rates lookup'!H:H,MATCH('Fringe by acct'!F112,'Rates lookup'!I:I,0))</f>
        <v>15</v>
      </c>
      <c r="F112" s="94">
        <f>INDEX('Rates lookup'!I:I,MATCH('Fringe by acct'!G112,'Rates lookup'!J:J,0))</f>
        <v>16.5</v>
      </c>
      <c r="G112" s="94">
        <f>INDEX('Rates lookup'!J:J,MATCH('Fringe by acct'!H112,'Rates lookup'!K:K,0))</f>
        <v>16</v>
      </c>
      <c r="H112" s="113">
        <v>17.7</v>
      </c>
      <c r="I112">
        <v>15.8</v>
      </c>
      <c r="J112">
        <v>15.8</v>
      </c>
      <c r="K112">
        <v>401750</v>
      </c>
      <c r="L112">
        <v>421970</v>
      </c>
    </row>
    <row r="113" spans="1:12" x14ac:dyDescent="0.25">
      <c r="A113">
        <v>401789</v>
      </c>
      <c r="B113" t="s">
        <v>121</v>
      </c>
      <c r="C113" t="s">
        <v>65</v>
      </c>
      <c r="D113" s="170">
        <f>INDEX('Rates lookup'!G:G,MATCH('Fringe by acct'!E113,'Rates lookup'!H:H,0))</f>
        <v>14.6</v>
      </c>
      <c r="E113" s="94">
        <f>INDEX('Rates lookup'!H:H,MATCH('Fringe by acct'!F113,'Rates lookup'!I:I,0))</f>
        <v>15</v>
      </c>
      <c r="F113" s="94">
        <f>INDEX('Rates lookup'!I:I,MATCH('Fringe by acct'!G113,'Rates lookup'!J:J,0))</f>
        <v>16.5</v>
      </c>
      <c r="G113" s="94">
        <f>INDEX('Rates lookup'!J:J,MATCH('Fringe by acct'!H113,'Rates lookup'!K:K,0))</f>
        <v>16</v>
      </c>
      <c r="H113" s="113">
        <v>17.7</v>
      </c>
      <c r="I113">
        <v>15.8</v>
      </c>
      <c r="J113">
        <v>15.8</v>
      </c>
      <c r="K113">
        <v>401750</v>
      </c>
      <c r="L113">
        <v>421970</v>
      </c>
    </row>
    <row r="114" spans="1:12" x14ac:dyDescent="0.25">
      <c r="A114">
        <v>401790</v>
      </c>
      <c r="B114" t="s">
        <v>122</v>
      </c>
      <c r="C114" t="s">
        <v>65</v>
      </c>
      <c r="D114" s="170">
        <f>INDEX('Rates lookup'!G:G,MATCH('Fringe by acct'!E114,'Rates lookup'!H:H,0))</f>
        <v>14.6</v>
      </c>
      <c r="E114" s="94">
        <f>INDEX('Rates lookup'!H:H,MATCH('Fringe by acct'!F114,'Rates lookup'!I:I,0))</f>
        <v>15</v>
      </c>
      <c r="F114" s="94">
        <f>INDEX('Rates lookup'!I:I,MATCH('Fringe by acct'!G114,'Rates lookup'!J:J,0))</f>
        <v>16.5</v>
      </c>
      <c r="G114" s="94">
        <f>INDEX('Rates lookup'!J:J,MATCH('Fringe by acct'!H114,'Rates lookup'!K:K,0))</f>
        <v>16</v>
      </c>
      <c r="H114" s="113">
        <v>17.7</v>
      </c>
      <c r="I114">
        <v>15.8</v>
      </c>
      <c r="J114">
        <v>15.8</v>
      </c>
      <c r="K114">
        <v>401790</v>
      </c>
      <c r="L114">
        <v>421810</v>
      </c>
    </row>
    <row r="115" spans="1:12" x14ac:dyDescent="0.25">
      <c r="A115">
        <v>401800</v>
      </c>
      <c r="B115" t="s">
        <v>123</v>
      </c>
      <c r="C115" t="s">
        <v>65</v>
      </c>
      <c r="D115" s="170">
        <f>INDEX('Rates lookup'!G:G,MATCH('Fringe by acct'!E115,'Rates lookup'!H:H,0))</f>
        <v>14.6</v>
      </c>
      <c r="E115" s="94">
        <f>INDEX('Rates lookup'!H:H,MATCH('Fringe by acct'!F115,'Rates lookup'!I:I,0))</f>
        <v>15</v>
      </c>
      <c r="F115" s="94">
        <f>INDEX('Rates lookup'!I:I,MATCH('Fringe by acct'!G115,'Rates lookup'!J:J,0))</f>
        <v>16.5</v>
      </c>
      <c r="G115" s="94">
        <f>INDEX('Rates lookup'!J:J,MATCH('Fringe by acct'!H115,'Rates lookup'!K:K,0))</f>
        <v>16</v>
      </c>
      <c r="H115" s="113">
        <v>17.7</v>
      </c>
      <c r="I115">
        <v>15.8</v>
      </c>
      <c r="J115">
        <v>15.8</v>
      </c>
      <c r="K115">
        <v>401790</v>
      </c>
      <c r="L115">
        <v>421810</v>
      </c>
    </row>
    <row r="116" spans="1:12" x14ac:dyDescent="0.25">
      <c r="A116">
        <v>401849</v>
      </c>
      <c r="B116" t="s">
        <v>124</v>
      </c>
      <c r="C116" t="s">
        <v>65</v>
      </c>
      <c r="D116" s="170">
        <f>INDEX('Rates lookup'!G:G,MATCH('Fringe by acct'!E116,'Rates lookup'!H:H,0))</f>
        <v>14.6</v>
      </c>
      <c r="E116" s="94">
        <f>INDEX('Rates lookup'!H:H,MATCH('Fringe by acct'!F116,'Rates lookup'!I:I,0))</f>
        <v>15</v>
      </c>
      <c r="F116" s="94">
        <f>INDEX('Rates lookup'!I:I,MATCH('Fringe by acct'!G116,'Rates lookup'!J:J,0))</f>
        <v>16.5</v>
      </c>
      <c r="G116" s="94">
        <f>INDEX('Rates lookup'!J:J,MATCH('Fringe by acct'!H116,'Rates lookup'!K:K,0))</f>
        <v>16</v>
      </c>
      <c r="H116" s="113">
        <v>17.7</v>
      </c>
      <c r="I116">
        <v>15.8</v>
      </c>
      <c r="J116">
        <v>15.8</v>
      </c>
      <c r="K116">
        <v>401790</v>
      </c>
      <c r="L116">
        <v>421810</v>
      </c>
    </row>
    <row r="117" spans="1:12" x14ac:dyDescent="0.25">
      <c r="A117">
        <v>401850</v>
      </c>
      <c r="B117" t="s">
        <v>125</v>
      </c>
      <c r="C117" t="s">
        <v>65</v>
      </c>
      <c r="D117" s="170">
        <f>INDEX('Rates lookup'!G:G,MATCH('Fringe by acct'!E117,'Rates lookup'!H:H,0))</f>
        <v>14.6</v>
      </c>
      <c r="E117" s="94">
        <f>INDEX('Rates lookup'!H:H,MATCH('Fringe by acct'!F117,'Rates lookup'!I:I,0))</f>
        <v>15</v>
      </c>
      <c r="F117" s="94">
        <f>INDEX('Rates lookup'!I:I,MATCH('Fringe by acct'!G117,'Rates lookup'!J:J,0))</f>
        <v>16.5</v>
      </c>
      <c r="G117" s="94">
        <f>INDEX('Rates lookup'!J:J,MATCH('Fringe by acct'!H117,'Rates lookup'!K:K,0))</f>
        <v>16</v>
      </c>
      <c r="H117" s="113">
        <v>17.7</v>
      </c>
      <c r="I117">
        <v>15.8</v>
      </c>
      <c r="J117">
        <v>15.8</v>
      </c>
      <c r="K117">
        <v>401850</v>
      </c>
      <c r="L117">
        <v>421410</v>
      </c>
    </row>
    <row r="118" spans="1:12" x14ac:dyDescent="0.25">
      <c r="A118">
        <v>401860</v>
      </c>
      <c r="B118" t="s">
        <v>126</v>
      </c>
      <c r="C118" t="s">
        <v>65</v>
      </c>
      <c r="D118" s="170">
        <f>INDEX('Rates lookup'!G:G,MATCH('Fringe by acct'!E118,'Rates lookup'!H:H,0))</f>
        <v>14.6</v>
      </c>
      <c r="E118" s="94">
        <f>INDEX('Rates lookup'!H:H,MATCH('Fringe by acct'!F118,'Rates lookup'!I:I,0))</f>
        <v>15</v>
      </c>
      <c r="F118" s="94">
        <f>INDEX('Rates lookup'!I:I,MATCH('Fringe by acct'!G118,'Rates lookup'!J:J,0))</f>
        <v>16.5</v>
      </c>
      <c r="G118" s="94">
        <f>INDEX('Rates lookup'!J:J,MATCH('Fringe by acct'!H118,'Rates lookup'!K:K,0))</f>
        <v>16</v>
      </c>
      <c r="H118" s="113">
        <v>17.7</v>
      </c>
      <c r="I118">
        <v>15.8</v>
      </c>
      <c r="J118">
        <v>15.8</v>
      </c>
      <c r="K118">
        <v>401850</v>
      </c>
      <c r="L118">
        <v>421410</v>
      </c>
    </row>
    <row r="119" spans="1:12" x14ac:dyDescent="0.25">
      <c r="A119">
        <v>401862</v>
      </c>
      <c r="B119" t="s">
        <v>127</v>
      </c>
      <c r="C119" t="s">
        <v>65</v>
      </c>
      <c r="D119" s="170">
        <f>INDEX('Rates lookup'!G:G,MATCH('Fringe by acct'!E119,'Rates lookup'!H:H,0))</f>
        <v>14.6</v>
      </c>
      <c r="E119" s="94">
        <f>INDEX('Rates lookup'!H:H,MATCH('Fringe by acct'!F119,'Rates lookup'!I:I,0))</f>
        <v>15</v>
      </c>
      <c r="F119" s="94">
        <f>INDEX('Rates lookup'!I:I,MATCH('Fringe by acct'!G119,'Rates lookup'!J:J,0))</f>
        <v>16.5</v>
      </c>
      <c r="G119" s="94">
        <f>INDEX('Rates lookup'!J:J,MATCH('Fringe by acct'!H119,'Rates lookup'!K:K,0))</f>
        <v>16</v>
      </c>
      <c r="H119" s="113">
        <v>17.7</v>
      </c>
      <c r="I119">
        <v>15.8</v>
      </c>
      <c r="J119">
        <v>15.8</v>
      </c>
      <c r="K119">
        <v>401850</v>
      </c>
      <c r="L119">
        <v>421410</v>
      </c>
    </row>
    <row r="120" spans="1:12" x14ac:dyDescent="0.25">
      <c r="A120">
        <v>401863</v>
      </c>
      <c r="B120" t="s">
        <v>128</v>
      </c>
      <c r="C120" t="s">
        <v>65</v>
      </c>
      <c r="D120" s="170">
        <f>INDEX('Rates lookup'!G:G,MATCH('Fringe by acct'!E120,'Rates lookup'!H:H,0))</f>
        <v>14.6</v>
      </c>
      <c r="E120" s="94">
        <f>INDEX('Rates lookup'!H:H,MATCH('Fringe by acct'!F120,'Rates lookup'!I:I,0))</f>
        <v>15</v>
      </c>
      <c r="F120" s="94">
        <f>INDEX('Rates lookup'!I:I,MATCH('Fringe by acct'!G120,'Rates lookup'!J:J,0))</f>
        <v>16.5</v>
      </c>
      <c r="G120" s="94">
        <f>INDEX('Rates lookup'!J:J,MATCH('Fringe by acct'!H120,'Rates lookup'!K:K,0))</f>
        <v>16</v>
      </c>
      <c r="H120" s="113">
        <v>17.7</v>
      </c>
      <c r="I120">
        <v>15.8</v>
      </c>
      <c r="J120">
        <v>15.8</v>
      </c>
      <c r="K120">
        <v>401850</v>
      </c>
      <c r="L120">
        <v>421410</v>
      </c>
    </row>
    <row r="121" spans="1:12" x14ac:dyDescent="0.25">
      <c r="A121">
        <v>401864</v>
      </c>
      <c r="B121" t="s">
        <v>129</v>
      </c>
      <c r="C121" t="s">
        <v>65</v>
      </c>
      <c r="D121" s="170">
        <f>INDEX('Rates lookup'!G:G,MATCH('Fringe by acct'!E121,'Rates lookup'!H:H,0))</f>
        <v>14.6</v>
      </c>
      <c r="E121" s="94">
        <f>INDEX('Rates lookup'!H:H,MATCH('Fringe by acct'!F121,'Rates lookup'!I:I,0))</f>
        <v>15</v>
      </c>
      <c r="F121" s="94">
        <f>INDEX('Rates lookup'!I:I,MATCH('Fringe by acct'!G121,'Rates lookup'!J:J,0))</f>
        <v>16.5</v>
      </c>
      <c r="G121" s="94">
        <f>INDEX('Rates lookup'!J:J,MATCH('Fringe by acct'!H121,'Rates lookup'!K:K,0))</f>
        <v>16</v>
      </c>
      <c r="H121" s="113">
        <v>17.7</v>
      </c>
      <c r="I121">
        <v>15.8</v>
      </c>
      <c r="J121">
        <v>15.8</v>
      </c>
      <c r="K121">
        <v>401850</v>
      </c>
      <c r="L121">
        <v>421410</v>
      </c>
    </row>
    <row r="122" spans="1:12" x14ac:dyDescent="0.25">
      <c r="A122">
        <v>401865</v>
      </c>
      <c r="B122" t="s">
        <v>130</v>
      </c>
      <c r="C122" t="s">
        <v>65</v>
      </c>
      <c r="D122" s="170">
        <f>INDEX('Rates lookup'!G:G,MATCH('Fringe by acct'!E122,'Rates lookup'!H:H,0))</f>
        <v>14.6</v>
      </c>
      <c r="E122" s="94">
        <f>INDEX('Rates lookup'!H:H,MATCH('Fringe by acct'!F122,'Rates lookup'!I:I,0))</f>
        <v>15</v>
      </c>
      <c r="F122" s="94">
        <f>INDEX('Rates lookup'!I:I,MATCH('Fringe by acct'!G122,'Rates lookup'!J:J,0))</f>
        <v>16.5</v>
      </c>
      <c r="G122" s="94">
        <f>INDEX('Rates lookup'!J:J,MATCH('Fringe by acct'!H122,'Rates lookup'!K:K,0))</f>
        <v>16</v>
      </c>
      <c r="H122" s="113">
        <v>17.7</v>
      </c>
      <c r="I122">
        <v>15.8</v>
      </c>
      <c r="J122">
        <v>15.8</v>
      </c>
      <c r="K122">
        <v>401850</v>
      </c>
      <c r="L122">
        <v>421410</v>
      </c>
    </row>
    <row r="123" spans="1:12" x14ac:dyDescent="0.25">
      <c r="A123">
        <v>401866</v>
      </c>
      <c r="B123" t="s">
        <v>131</v>
      </c>
      <c r="C123" t="s">
        <v>65</v>
      </c>
      <c r="D123" s="170">
        <f>INDEX('Rates lookup'!G:G,MATCH('Fringe by acct'!E123,'Rates lookup'!H:H,0))</f>
        <v>14.6</v>
      </c>
      <c r="E123" s="94">
        <f>INDEX('Rates lookup'!H:H,MATCH('Fringe by acct'!F123,'Rates lookup'!I:I,0))</f>
        <v>15</v>
      </c>
      <c r="F123" s="94">
        <f>INDEX('Rates lookup'!I:I,MATCH('Fringe by acct'!G123,'Rates lookup'!J:J,0))</f>
        <v>16.5</v>
      </c>
      <c r="G123" s="94">
        <f>INDEX('Rates lookup'!J:J,MATCH('Fringe by acct'!H123,'Rates lookup'!K:K,0))</f>
        <v>16</v>
      </c>
      <c r="H123" s="113">
        <v>17.7</v>
      </c>
      <c r="I123">
        <v>15.8</v>
      </c>
      <c r="J123">
        <v>15.8</v>
      </c>
      <c r="K123">
        <v>401850</v>
      </c>
      <c r="L123">
        <v>421410</v>
      </c>
    </row>
    <row r="124" spans="1:12" x14ac:dyDescent="0.25">
      <c r="A124">
        <v>401899</v>
      </c>
      <c r="B124" t="s">
        <v>132</v>
      </c>
      <c r="C124" t="s">
        <v>65</v>
      </c>
      <c r="D124" s="170">
        <f>INDEX('Rates lookup'!G:G,MATCH('Fringe by acct'!E124,'Rates lookup'!H:H,0))</f>
        <v>14.6</v>
      </c>
      <c r="E124" s="94">
        <f>INDEX('Rates lookup'!H:H,MATCH('Fringe by acct'!F124,'Rates lookup'!I:I,0))</f>
        <v>15</v>
      </c>
      <c r="F124" s="94">
        <f>INDEX('Rates lookup'!I:I,MATCH('Fringe by acct'!G124,'Rates lookup'!J:J,0))</f>
        <v>16.5</v>
      </c>
      <c r="G124" s="94">
        <f>INDEX('Rates lookup'!J:J,MATCH('Fringe by acct'!H124,'Rates lookup'!K:K,0))</f>
        <v>16</v>
      </c>
      <c r="H124" s="113">
        <v>17.7</v>
      </c>
      <c r="I124">
        <v>15.8</v>
      </c>
      <c r="J124">
        <v>15.8</v>
      </c>
      <c r="K124">
        <v>401850</v>
      </c>
      <c r="L124">
        <v>421410</v>
      </c>
    </row>
    <row r="125" spans="1:12" x14ac:dyDescent="0.25">
      <c r="A125">
        <v>401950</v>
      </c>
      <c r="B125" t="s">
        <v>133</v>
      </c>
      <c r="C125" t="s">
        <v>65</v>
      </c>
      <c r="D125" s="170">
        <f>INDEX('Rates lookup'!G:G,MATCH('Fringe by acct'!E125,'Rates lookup'!H:H,0))</f>
        <v>14.6</v>
      </c>
      <c r="E125" s="94">
        <f>INDEX('Rates lookup'!H:H,MATCH('Fringe by acct'!F125,'Rates lookup'!I:I,0))</f>
        <v>15</v>
      </c>
      <c r="F125" s="94">
        <f>INDEX('Rates lookup'!I:I,MATCH('Fringe by acct'!G125,'Rates lookup'!J:J,0))</f>
        <v>16.5</v>
      </c>
      <c r="G125" s="94">
        <f>INDEX('Rates lookup'!J:J,MATCH('Fringe by acct'!H125,'Rates lookup'!K:K,0))</f>
        <v>16</v>
      </c>
      <c r="H125" s="113">
        <v>17.7</v>
      </c>
      <c r="I125">
        <v>15.8</v>
      </c>
      <c r="J125">
        <v>15.8</v>
      </c>
      <c r="K125">
        <v>401950</v>
      </c>
      <c r="L125">
        <v>421510</v>
      </c>
    </row>
    <row r="126" spans="1:12" x14ac:dyDescent="0.25">
      <c r="A126">
        <v>401960</v>
      </c>
      <c r="B126" t="s">
        <v>134</v>
      </c>
      <c r="C126" t="s">
        <v>65</v>
      </c>
      <c r="D126" s="170">
        <f>INDEX('Rates lookup'!G:G,MATCH('Fringe by acct'!E126,'Rates lookup'!H:H,0))</f>
        <v>14.6</v>
      </c>
      <c r="E126" s="94">
        <f>INDEX('Rates lookup'!H:H,MATCH('Fringe by acct'!F126,'Rates lookup'!I:I,0))</f>
        <v>15</v>
      </c>
      <c r="F126" s="94">
        <f>INDEX('Rates lookup'!I:I,MATCH('Fringe by acct'!G126,'Rates lookup'!J:J,0))</f>
        <v>16.5</v>
      </c>
      <c r="G126" s="94">
        <f>INDEX('Rates lookup'!J:J,MATCH('Fringe by acct'!H126,'Rates lookup'!K:K,0))</f>
        <v>16</v>
      </c>
      <c r="H126" s="113">
        <v>17.7</v>
      </c>
      <c r="I126">
        <v>15.8</v>
      </c>
      <c r="J126">
        <v>15.8</v>
      </c>
      <c r="K126">
        <v>401950</v>
      </c>
      <c r="L126">
        <v>421510</v>
      </c>
    </row>
    <row r="127" spans="1:12" x14ac:dyDescent="0.25">
      <c r="A127">
        <v>401961</v>
      </c>
      <c r="B127" t="s">
        <v>135</v>
      </c>
      <c r="C127" t="s">
        <v>65</v>
      </c>
      <c r="D127" s="170">
        <f>INDEX('Rates lookup'!G:G,MATCH('Fringe by acct'!E127,'Rates lookup'!H:H,0))</f>
        <v>14.6</v>
      </c>
      <c r="E127" s="94">
        <f>INDEX('Rates lookup'!H:H,MATCH('Fringe by acct'!F127,'Rates lookup'!I:I,0))</f>
        <v>15</v>
      </c>
      <c r="F127" s="94">
        <f>INDEX('Rates lookup'!I:I,MATCH('Fringe by acct'!G127,'Rates lookup'!J:J,0))</f>
        <v>16.5</v>
      </c>
      <c r="G127" s="94">
        <f>INDEX('Rates lookup'!J:J,MATCH('Fringe by acct'!H127,'Rates lookup'!K:K,0))</f>
        <v>16</v>
      </c>
      <c r="H127" s="113">
        <v>17.7</v>
      </c>
      <c r="I127">
        <v>15.8</v>
      </c>
      <c r="J127">
        <v>15.8</v>
      </c>
      <c r="K127">
        <v>401950</v>
      </c>
      <c r="L127">
        <v>421510</v>
      </c>
    </row>
    <row r="128" spans="1:12" x14ac:dyDescent="0.25">
      <c r="A128">
        <v>401962</v>
      </c>
      <c r="B128" t="s">
        <v>136</v>
      </c>
      <c r="C128" t="s">
        <v>65</v>
      </c>
      <c r="D128" s="170">
        <f>INDEX('Rates lookup'!G:G,MATCH('Fringe by acct'!E128,'Rates lookup'!H:H,0))</f>
        <v>14.6</v>
      </c>
      <c r="E128" s="94">
        <f>INDEX('Rates lookup'!H:H,MATCH('Fringe by acct'!F128,'Rates lookup'!I:I,0))</f>
        <v>15</v>
      </c>
      <c r="F128" s="94">
        <f>INDEX('Rates lookup'!I:I,MATCH('Fringe by acct'!G128,'Rates lookup'!J:J,0))</f>
        <v>16.5</v>
      </c>
      <c r="G128" s="94">
        <f>INDEX('Rates lookup'!J:J,MATCH('Fringe by acct'!H128,'Rates lookup'!K:K,0))</f>
        <v>16</v>
      </c>
      <c r="H128" s="113">
        <v>17.7</v>
      </c>
      <c r="I128">
        <v>15.8</v>
      </c>
      <c r="J128">
        <v>15.8</v>
      </c>
      <c r="K128">
        <v>401950</v>
      </c>
      <c r="L128">
        <v>421510</v>
      </c>
    </row>
    <row r="129" spans="1:12" x14ac:dyDescent="0.25">
      <c r="A129">
        <v>401963</v>
      </c>
      <c r="B129" t="s">
        <v>137</v>
      </c>
      <c r="C129" t="s">
        <v>65</v>
      </c>
      <c r="D129" s="170">
        <f>INDEX('Rates lookup'!G:G,MATCH('Fringe by acct'!E129,'Rates lookup'!H:H,0))</f>
        <v>14.6</v>
      </c>
      <c r="E129" s="94">
        <f>INDEX('Rates lookup'!H:H,MATCH('Fringe by acct'!F129,'Rates lookup'!I:I,0))</f>
        <v>15</v>
      </c>
      <c r="F129" s="94">
        <f>INDEX('Rates lookup'!I:I,MATCH('Fringe by acct'!G129,'Rates lookup'!J:J,0))</f>
        <v>16.5</v>
      </c>
      <c r="G129" s="94">
        <f>INDEX('Rates lookup'!J:J,MATCH('Fringe by acct'!H129,'Rates lookup'!K:K,0))</f>
        <v>16</v>
      </c>
      <c r="H129" s="113">
        <v>17.7</v>
      </c>
      <c r="I129">
        <v>15.8</v>
      </c>
      <c r="J129">
        <v>15.8</v>
      </c>
      <c r="K129">
        <v>401950</v>
      </c>
      <c r="L129">
        <v>421510</v>
      </c>
    </row>
    <row r="130" spans="1:12" x14ac:dyDescent="0.25">
      <c r="A130">
        <v>401964</v>
      </c>
      <c r="B130" t="s">
        <v>138</v>
      </c>
      <c r="C130" t="s">
        <v>65</v>
      </c>
      <c r="D130" s="170">
        <f>INDEX('Rates lookup'!G:G,MATCH('Fringe by acct'!E130,'Rates lookup'!H:H,0))</f>
        <v>14.6</v>
      </c>
      <c r="E130" s="94">
        <f>INDEX('Rates lookup'!H:H,MATCH('Fringe by acct'!F130,'Rates lookup'!I:I,0))</f>
        <v>15</v>
      </c>
      <c r="F130" s="94">
        <f>INDEX('Rates lookup'!I:I,MATCH('Fringe by acct'!G130,'Rates lookup'!J:J,0))</f>
        <v>16.5</v>
      </c>
      <c r="G130" s="94">
        <f>INDEX('Rates lookup'!J:J,MATCH('Fringe by acct'!H130,'Rates lookup'!K:K,0))</f>
        <v>16</v>
      </c>
      <c r="H130" s="113">
        <v>17.7</v>
      </c>
      <c r="I130">
        <v>15.8</v>
      </c>
      <c r="J130">
        <v>15.8</v>
      </c>
      <c r="K130">
        <v>401950</v>
      </c>
      <c r="L130">
        <v>421510</v>
      </c>
    </row>
    <row r="131" spans="1:12" x14ac:dyDescent="0.25">
      <c r="A131">
        <v>401965</v>
      </c>
      <c r="B131" t="s">
        <v>139</v>
      </c>
      <c r="C131" t="s">
        <v>65</v>
      </c>
      <c r="D131" s="170">
        <f>INDEX('Rates lookup'!G:G,MATCH('Fringe by acct'!E131,'Rates lookup'!H:H,0))</f>
        <v>14.6</v>
      </c>
      <c r="E131" s="94">
        <f>INDEX('Rates lookup'!H:H,MATCH('Fringe by acct'!F131,'Rates lookup'!I:I,0))</f>
        <v>15</v>
      </c>
      <c r="F131" s="94">
        <f>INDEX('Rates lookup'!I:I,MATCH('Fringe by acct'!G131,'Rates lookup'!J:J,0))</f>
        <v>16.5</v>
      </c>
      <c r="G131" s="94">
        <f>INDEX('Rates lookup'!J:J,MATCH('Fringe by acct'!H131,'Rates lookup'!K:K,0))</f>
        <v>16</v>
      </c>
      <c r="H131" s="113">
        <v>17.7</v>
      </c>
      <c r="I131">
        <v>15.8</v>
      </c>
      <c r="J131">
        <v>15.8</v>
      </c>
      <c r="K131">
        <v>401950</v>
      </c>
      <c r="L131">
        <v>421510</v>
      </c>
    </row>
    <row r="132" spans="1:12" x14ac:dyDescent="0.25">
      <c r="A132">
        <v>401966</v>
      </c>
      <c r="B132" t="s">
        <v>140</v>
      </c>
      <c r="C132" t="s">
        <v>65</v>
      </c>
      <c r="D132" s="170">
        <f>INDEX('Rates lookup'!G:G,MATCH('Fringe by acct'!E132,'Rates lookup'!H:H,0))</f>
        <v>14.6</v>
      </c>
      <c r="E132" s="94">
        <f>INDEX('Rates lookup'!H:H,MATCH('Fringe by acct'!F132,'Rates lookup'!I:I,0))</f>
        <v>15</v>
      </c>
      <c r="F132" s="94">
        <f>INDEX('Rates lookup'!I:I,MATCH('Fringe by acct'!G132,'Rates lookup'!J:J,0))</f>
        <v>16.5</v>
      </c>
      <c r="G132" s="94">
        <f>INDEX('Rates lookup'!J:J,MATCH('Fringe by acct'!H132,'Rates lookup'!K:K,0))</f>
        <v>16</v>
      </c>
      <c r="H132" s="113">
        <v>17.7</v>
      </c>
      <c r="I132">
        <v>15.8</v>
      </c>
      <c r="J132">
        <v>15.8</v>
      </c>
      <c r="K132">
        <v>401950</v>
      </c>
      <c r="L132">
        <v>421510</v>
      </c>
    </row>
    <row r="133" spans="1:12" x14ac:dyDescent="0.25">
      <c r="A133">
        <v>401970</v>
      </c>
      <c r="B133" t="s">
        <v>141</v>
      </c>
      <c r="C133" t="s">
        <v>65</v>
      </c>
      <c r="D133" s="170">
        <f>INDEX('Rates lookup'!G:G,MATCH('Fringe by acct'!E133,'Rates lookup'!H:H,0))</f>
        <v>14.6</v>
      </c>
      <c r="E133" s="94">
        <f>INDEX('Rates lookup'!H:H,MATCH('Fringe by acct'!F133,'Rates lookup'!I:I,0))</f>
        <v>15</v>
      </c>
      <c r="F133" s="94">
        <f>INDEX('Rates lookup'!I:I,MATCH('Fringe by acct'!G133,'Rates lookup'!J:J,0))</f>
        <v>16.5</v>
      </c>
      <c r="G133" s="94">
        <f>INDEX('Rates lookup'!J:J,MATCH('Fringe by acct'!H133,'Rates lookup'!K:K,0))</f>
        <v>16</v>
      </c>
      <c r="H133" s="113">
        <v>17.7</v>
      </c>
      <c r="I133">
        <v>15.8</v>
      </c>
      <c r="J133">
        <v>15.8</v>
      </c>
      <c r="K133">
        <v>401950</v>
      </c>
      <c r="L133">
        <v>421510</v>
      </c>
    </row>
    <row r="134" spans="1:12" x14ac:dyDescent="0.25">
      <c r="A134">
        <v>401989</v>
      </c>
      <c r="B134" t="s">
        <v>142</v>
      </c>
      <c r="C134" t="s">
        <v>65</v>
      </c>
      <c r="D134" s="170">
        <f>INDEX('Rates lookup'!G:G,MATCH('Fringe by acct'!E134,'Rates lookup'!H:H,0))</f>
        <v>14.6</v>
      </c>
      <c r="E134" s="94">
        <f>INDEX('Rates lookup'!H:H,MATCH('Fringe by acct'!F134,'Rates lookup'!I:I,0))</f>
        <v>15</v>
      </c>
      <c r="F134" s="94">
        <f>INDEX('Rates lookup'!I:I,MATCH('Fringe by acct'!G134,'Rates lookup'!J:J,0))</f>
        <v>16.5</v>
      </c>
      <c r="G134" s="94">
        <f>INDEX('Rates lookup'!J:J,MATCH('Fringe by acct'!H134,'Rates lookup'!K:K,0))</f>
        <v>16</v>
      </c>
      <c r="H134" s="113">
        <v>17.7</v>
      </c>
      <c r="I134">
        <v>15.8</v>
      </c>
      <c r="J134">
        <v>15.8</v>
      </c>
      <c r="K134">
        <v>401950</v>
      </c>
      <c r="L134">
        <v>421510</v>
      </c>
    </row>
    <row r="135" spans="1:12" x14ac:dyDescent="0.25">
      <c r="A135">
        <v>401990</v>
      </c>
      <c r="B135" t="s">
        <v>143</v>
      </c>
      <c r="C135" t="s">
        <v>65</v>
      </c>
      <c r="D135" s="170">
        <f>INDEX('Rates lookup'!G:G,MATCH('Fringe by acct'!E135,'Rates lookup'!H:H,0))</f>
        <v>14.6</v>
      </c>
      <c r="E135" s="94">
        <f>INDEX('Rates lookup'!H:H,MATCH('Fringe by acct'!F135,'Rates lookup'!I:I,0))</f>
        <v>15</v>
      </c>
      <c r="F135" s="94">
        <f>INDEX('Rates lookup'!I:I,MATCH('Fringe by acct'!G135,'Rates lookup'!J:J,0))</f>
        <v>16.5</v>
      </c>
      <c r="G135" s="94">
        <f>INDEX('Rates lookup'!J:J,MATCH('Fringe by acct'!H135,'Rates lookup'!K:K,0))</f>
        <v>16</v>
      </c>
      <c r="H135" s="113">
        <v>17.7</v>
      </c>
      <c r="I135">
        <v>15.8</v>
      </c>
      <c r="J135">
        <v>15.8</v>
      </c>
      <c r="K135">
        <v>401990</v>
      </c>
      <c r="L135">
        <v>421570</v>
      </c>
    </row>
    <row r="136" spans="1:12" x14ac:dyDescent="0.25">
      <c r="A136">
        <v>402010</v>
      </c>
      <c r="B136" t="s">
        <v>144</v>
      </c>
      <c r="C136" t="s">
        <v>65</v>
      </c>
      <c r="D136" s="170">
        <f>INDEX('Rates lookup'!G:G,MATCH('Fringe by acct'!E136,'Rates lookup'!H:H,0))</f>
        <v>14.6</v>
      </c>
      <c r="E136" s="94">
        <f>INDEX('Rates lookup'!H:H,MATCH('Fringe by acct'!F136,'Rates lookup'!I:I,0))</f>
        <v>15</v>
      </c>
      <c r="F136" s="94">
        <f>INDEX('Rates lookup'!I:I,MATCH('Fringe by acct'!G136,'Rates lookup'!J:J,0))</f>
        <v>16.5</v>
      </c>
      <c r="G136" s="94">
        <f>INDEX('Rates lookup'!J:J,MATCH('Fringe by acct'!H136,'Rates lookup'!K:K,0))</f>
        <v>16</v>
      </c>
      <c r="H136" s="113">
        <v>17.7</v>
      </c>
      <c r="I136">
        <v>15.8</v>
      </c>
      <c r="J136">
        <v>15.8</v>
      </c>
      <c r="K136">
        <v>401990</v>
      </c>
      <c r="L136">
        <v>421570</v>
      </c>
    </row>
    <row r="137" spans="1:12" x14ac:dyDescent="0.25">
      <c r="A137">
        <v>402011</v>
      </c>
      <c r="B137" t="s">
        <v>145</v>
      </c>
      <c r="C137" t="s">
        <v>65</v>
      </c>
      <c r="D137" s="170">
        <f>INDEX('Rates lookup'!G:G,MATCH('Fringe by acct'!E137,'Rates lookup'!H:H,0))</f>
        <v>14.6</v>
      </c>
      <c r="E137" s="94">
        <f>INDEX('Rates lookup'!H:H,MATCH('Fringe by acct'!F137,'Rates lookup'!I:I,0))</f>
        <v>15</v>
      </c>
      <c r="F137" s="94">
        <f>INDEX('Rates lookup'!I:I,MATCH('Fringe by acct'!G137,'Rates lookup'!J:J,0))</f>
        <v>16.5</v>
      </c>
      <c r="G137" s="94">
        <f>INDEX('Rates lookup'!J:J,MATCH('Fringe by acct'!H137,'Rates lookup'!K:K,0))</f>
        <v>16</v>
      </c>
      <c r="H137" s="113">
        <v>17.7</v>
      </c>
      <c r="I137">
        <v>15.8</v>
      </c>
      <c r="J137">
        <v>15.8</v>
      </c>
      <c r="K137">
        <v>401990</v>
      </c>
      <c r="L137">
        <v>421570</v>
      </c>
    </row>
    <row r="138" spans="1:12" x14ac:dyDescent="0.25">
      <c r="A138">
        <v>402012</v>
      </c>
      <c r="B138" t="s">
        <v>146</v>
      </c>
      <c r="C138" t="s">
        <v>65</v>
      </c>
      <c r="D138" s="170">
        <f>INDEX('Rates lookup'!G:G,MATCH('Fringe by acct'!E138,'Rates lookup'!H:H,0))</f>
        <v>14.6</v>
      </c>
      <c r="E138" s="94">
        <f>INDEX('Rates lookup'!H:H,MATCH('Fringe by acct'!F138,'Rates lookup'!I:I,0))</f>
        <v>15</v>
      </c>
      <c r="F138" s="94">
        <f>INDEX('Rates lookup'!I:I,MATCH('Fringe by acct'!G138,'Rates lookup'!J:J,0))</f>
        <v>16.5</v>
      </c>
      <c r="G138" s="94">
        <f>INDEX('Rates lookup'!J:J,MATCH('Fringe by acct'!H138,'Rates lookup'!K:K,0))</f>
        <v>16</v>
      </c>
      <c r="H138" s="113">
        <v>17.7</v>
      </c>
      <c r="I138">
        <v>15.8</v>
      </c>
      <c r="J138">
        <v>15.8</v>
      </c>
      <c r="K138">
        <v>401990</v>
      </c>
      <c r="L138">
        <v>421570</v>
      </c>
    </row>
    <row r="139" spans="1:12" x14ac:dyDescent="0.25">
      <c r="A139">
        <v>402013</v>
      </c>
      <c r="B139" t="s">
        <v>147</v>
      </c>
      <c r="C139" t="s">
        <v>65</v>
      </c>
      <c r="D139" s="170">
        <f>INDEX('Rates lookup'!G:G,MATCH('Fringe by acct'!E139,'Rates lookup'!H:H,0))</f>
        <v>14.6</v>
      </c>
      <c r="E139" s="94">
        <f>INDEX('Rates lookup'!H:H,MATCH('Fringe by acct'!F139,'Rates lookup'!I:I,0))</f>
        <v>15</v>
      </c>
      <c r="F139" s="94">
        <f>INDEX('Rates lookup'!I:I,MATCH('Fringe by acct'!G139,'Rates lookup'!J:J,0))</f>
        <v>16.5</v>
      </c>
      <c r="G139" s="94">
        <f>INDEX('Rates lookup'!J:J,MATCH('Fringe by acct'!H139,'Rates lookup'!K:K,0))</f>
        <v>16</v>
      </c>
      <c r="H139" s="113">
        <v>17.7</v>
      </c>
      <c r="I139">
        <v>15.8</v>
      </c>
      <c r="J139">
        <v>15.8</v>
      </c>
      <c r="K139">
        <v>401990</v>
      </c>
      <c r="L139">
        <v>421570</v>
      </c>
    </row>
    <row r="140" spans="1:12" x14ac:dyDescent="0.25">
      <c r="A140">
        <v>402014</v>
      </c>
      <c r="B140" t="s">
        <v>148</v>
      </c>
      <c r="C140" t="s">
        <v>65</v>
      </c>
      <c r="D140" s="170">
        <f>INDEX('Rates lookup'!G:G,MATCH('Fringe by acct'!E140,'Rates lookup'!H:H,0))</f>
        <v>14.6</v>
      </c>
      <c r="E140" s="94">
        <f>INDEX('Rates lookup'!H:H,MATCH('Fringe by acct'!F140,'Rates lookup'!I:I,0))</f>
        <v>15</v>
      </c>
      <c r="F140" s="94">
        <f>INDEX('Rates lookup'!I:I,MATCH('Fringe by acct'!G140,'Rates lookup'!J:J,0))</f>
        <v>16.5</v>
      </c>
      <c r="G140" s="94">
        <f>INDEX('Rates lookup'!J:J,MATCH('Fringe by acct'!H140,'Rates lookup'!K:K,0))</f>
        <v>16</v>
      </c>
      <c r="H140" s="113">
        <v>17.7</v>
      </c>
      <c r="I140">
        <v>15.8</v>
      </c>
      <c r="J140">
        <v>15.8</v>
      </c>
      <c r="K140">
        <v>401990</v>
      </c>
      <c r="L140">
        <v>421570</v>
      </c>
    </row>
    <row r="141" spans="1:12" x14ac:dyDescent="0.25">
      <c r="A141">
        <v>402016</v>
      </c>
      <c r="B141" t="s">
        <v>149</v>
      </c>
      <c r="C141" t="s">
        <v>65</v>
      </c>
      <c r="D141" s="170">
        <f>INDEX('Rates lookup'!G:G,MATCH('Fringe by acct'!E141,'Rates lookup'!H:H,0))</f>
        <v>14.6</v>
      </c>
      <c r="E141" s="94">
        <f>INDEX('Rates lookup'!H:H,MATCH('Fringe by acct'!F141,'Rates lookup'!I:I,0))</f>
        <v>15</v>
      </c>
      <c r="F141" s="94">
        <f>INDEX('Rates lookup'!I:I,MATCH('Fringe by acct'!G141,'Rates lookup'!J:J,0))</f>
        <v>16.5</v>
      </c>
      <c r="G141" s="94">
        <f>INDEX('Rates lookup'!J:J,MATCH('Fringe by acct'!H141,'Rates lookup'!K:K,0))</f>
        <v>16</v>
      </c>
      <c r="H141" s="113">
        <v>17.7</v>
      </c>
      <c r="I141">
        <v>15.8</v>
      </c>
      <c r="J141">
        <v>15.8</v>
      </c>
      <c r="K141">
        <v>401990</v>
      </c>
      <c r="L141">
        <v>421570</v>
      </c>
    </row>
    <row r="142" spans="1:12" x14ac:dyDescent="0.25">
      <c r="A142">
        <v>402049</v>
      </c>
      <c r="B142" t="s">
        <v>150</v>
      </c>
      <c r="C142" t="s">
        <v>65</v>
      </c>
      <c r="D142" s="170">
        <f>INDEX('Rates lookup'!G:G,MATCH('Fringe by acct'!E142,'Rates lookup'!H:H,0))</f>
        <v>14.6</v>
      </c>
      <c r="E142" s="94">
        <f>INDEX('Rates lookup'!H:H,MATCH('Fringe by acct'!F142,'Rates lookup'!I:I,0))</f>
        <v>15</v>
      </c>
      <c r="F142" s="94">
        <f>INDEX('Rates lookup'!I:I,MATCH('Fringe by acct'!G142,'Rates lookup'!J:J,0))</f>
        <v>16.5</v>
      </c>
      <c r="G142" s="94">
        <f>INDEX('Rates lookup'!J:J,MATCH('Fringe by acct'!H142,'Rates lookup'!K:K,0))</f>
        <v>16</v>
      </c>
      <c r="H142" s="113">
        <v>17.7</v>
      </c>
      <c r="I142">
        <v>15.8</v>
      </c>
      <c r="J142">
        <v>15.8</v>
      </c>
      <c r="K142">
        <v>401990</v>
      </c>
      <c r="L142">
        <v>421570</v>
      </c>
    </row>
    <row r="143" spans="1:12" x14ac:dyDescent="0.25">
      <c r="A143">
        <v>402050</v>
      </c>
      <c r="B143" t="s">
        <v>151</v>
      </c>
      <c r="C143" t="s">
        <v>14</v>
      </c>
      <c r="D143" s="170">
        <f>INDEX('Rates lookup'!G:G,MATCH('Fringe by acct'!E143,'Rates lookup'!H:H,0))</f>
        <v>0</v>
      </c>
      <c r="E143" s="94">
        <f>INDEX('Rates lookup'!H:H,MATCH('Fringe by acct'!F143,'Rates lookup'!I:I,0))</f>
        <v>0</v>
      </c>
      <c r="F143" s="94">
        <f>INDEX('Rates lookup'!I:I,MATCH('Fringe by acct'!G143,'Rates lookup'!J:J,0))</f>
        <v>0</v>
      </c>
      <c r="G143" s="94">
        <f>INDEX('Rates lookup'!J:J,MATCH('Fringe by acct'!H143,'Rates lookup'!K:K,0))</f>
        <v>0</v>
      </c>
      <c r="H143" s="113">
        <v>0</v>
      </c>
      <c r="I143">
        <v>0</v>
      </c>
      <c r="J143">
        <v>0</v>
      </c>
      <c r="K143">
        <v>402050</v>
      </c>
      <c r="L143">
        <v>422010</v>
      </c>
    </row>
    <row r="144" spans="1:12" x14ac:dyDescent="0.25">
      <c r="A144">
        <v>402065</v>
      </c>
      <c r="B144" t="s">
        <v>152</v>
      </c>
      <c r="C144" t="s">
        <v>14</v>
      </c>
      <c r="D144" s="170">
        <f>INDEX('Rates lookup'!G:G,MATCH('Fringe by acct'!E144,'Rates lookup'!H:H,0))</f>
        <v>0</v>
      </c>
      <c r="E144" s="94">
        <f>INDEX('Rates lookup'!H:H,MATCH('Fringe by acct'!F144,'Rates lookup'!I:I,0))</f>
        <v>0</v>
      </c>
      <c r="F144" s="94">
        <f>INDEX('Rates lookup'!I:I,MATCH('Fringe by acct'!G144,'Rates lookup'!J:J,0))</f>
        <v>0</v>
      </c>
      <c r="G144" s="94">
        <f>INDEX('Rates lookup'!J:J,MATCH('Fringe by acct'!H144,'Rates lookup'!K:K,0))</f>
        <v>0</v>
      </c>
      <c r="H144" s="113">
        <v>0</v>
      </c>
      <c r="I144">
        <v>0</v>
      </c>
      <c r="J144">
        <v>0</v>
      </c>
      <c r="K144">
        <v>402050</v>
      </c>
      <c r="L144">
        <v>422010</v>
      </c>
    </row>
    <row r="145" spans="1:12" x14ac:dyDescent="0.25">
      <c r="A145">
        <v>402089</v>
      </c>
      <c r="B145" t="s">
        <v>153</v>
      </c>
      <c r="C145" t="s">
        <v>14</v>
      </c>
      <c r="D145" s="170">
        <f>INDEX('Rates lookup'!G:G,MATCH('Fringe by acct'!E145,'Rates lookup'!H:H,0))</f>
        <v>0</v>
      </c>
      <c r="E145" s="94">
        <f>INDEX('Rates lookup'!H:H,MATCH('Fringe by acct'!F145,'Rates lookup'!I:I,0))</f>
        <v>0</v>
      </c>
      <c r="F145" s="94">
        <f>INDEX('Rates lookup'!I:I,MATCH('Fringe by acct'!G145,'Rates lookup'!J:J,0))</f>
        <v>0</v>
      </c>
      <c r="G145" s="94">
        <f>INDEX('Rates lookup'!J:J,MATCH('Fringe by acct'!H145,'Rates lookup'!K:K,0))</f>
        <v>0</v>
      </c>
      <c r="H145" s="113">
        <v>0</v>
      </c>
      <c r="I145">
        <v>0</v>
      </c>
      <c r="J145">
        <v>0</v>
      </c>
      <c r="K145">
        <v>402050</v>
      </c>
      <c r="L145">
        <v>422010</v>
      </c>
    </row>
    <row r="146" spans="1:12" x14ac:dyDescent="0.25">
      <c r="A146">
        <v>402090</v>
      </c>
      <c r="B146" t="s">
        <v>154</v>
      </c>
      <c r="C146" t="s">
        <v>65</v>
      </c>
      <c r="D146" s="170">
        <f>INDEX('Rates lookup'!G:G,MATCH('Fringe by acct'!E146,'Rates lookup'!H:H,0))</f>
        <v>14.6</v>
      </c>
      <c r="E146" s="94">
        <f>INDEX('Rates lookup'!H:H,MATCH('Fringe by acct'!F146,'Rates lookup'!I:I,0))</f>
        <v>15</v>
      </c>
      <c r="F146" s="94">
        <f>INDEX('Rates lookup'!I:I,MATCH('Fringe by acct'!G146,'Rates lookup'!J:J,0))</f>
        <v>16.5</v>
      </c>
      <c r="G146" s="94">
        <f>INDEX('Rates lookup'!J:J,MATCH('Fringe by acct'!H146,'Rates lookup'!K:K,0))</f>
        <v>16</v>
      </c>
      <c r="H146" s="113">
        <v>17.7</v>
      </c>
      <c r="I146">
        <v>15.8</v>
      </c>
      <c r="J146">
        <v>15.8</v>
      </c>
      <c r="K146">
        <v>402050</v>
      </c>
      <c r="L146">
        <v>422010</v>
      </c>
    </row>
    <row r="147" spans="1:12" x14ac:dyDescent="0.25">
      <c r="A147">
        <v>402110</v>
      </c>
      <c r="B147" t="s">
        <v>155</v>
      </c>
      <c r="C147" t="s">
        <v>65</v>
      </c>
      <c r="D147" s="170">
        <f>INDEX('Rates lookup'!G:G,MATCH('Fringe by acct'!E147,'Rates lookup'!H:H,0))</f>
        <v>14.6</v>
      </c>
      <c r="E147" s="94">
        <f>INDEX('Rates lookup'!H:H,MATCH('Fringe by acct'!F147,'Rates lookup'!I:I,0))</f>
        <v>15</v>
      </c>
      <c r="F147" s="94">
        <f>INDEX('Rates lookup'!I:I,MATCH('Fringe by acct'!G147,'Rates lookup'!J:J,0))</f>
        <v>16.5</v>
      </c>
      <c r="G147" s="94">
        <f>INDEX('Rates lookup'!J:J,MATCH('Fringe by acct'!H147,'Rates lookup'!K:K,0))</f>
        <v>16</v>
      </c>
      <c r="H147" s="113">
        <v>17.7</v>
      </c>
      <c r="I147">
        <v>15.8</v>
      </c>
      <c r="J147">
        <v>15.8</v>
      </c>
      <c r="K147">
        <v>402050</v>
      </c>
      <c r="L147">
        <v>422010</v>
      </c>
    </row>
    <row r="148" spans="1:12" x14ac:dyDescent="0.25">
      <c r="A148">
        <v>402126</v>
      </c>
      <c r="B148" t="s">
        <v>156</v>
      </c>
      <c r="C148" t="s">
        <v>65</v>
      </c>
      <c r="D148" s="170">
        <f>INDEX('Rates lookup'!G:G,MATCH('Fringe by acct'!E148,'Rates lookup'!H:H,0))</f>
        <v>14.6</v>
      </c>
      <c r="E148" s="94">
        <f>INDEX('Rates lookup'!H:H,MATCH('Fringe by acct'!F148,'Rates lookup'!I:I,0))</f>
        <v>15</v>
      </c>
      <c r="F148" s="94">
        <f>INDEX('Rates lookup'!I:I,MATCH('Fringe by acct'!G148,'Rates lookup'!J:J,0))</f>
        <v>16.5</v>
      </c>
      <c r="G148" s="94">
        <f>INDEX('Rates lookup'!J:J,MATCH('Fringe by acct'!H148,'Rates lookup'!K:K,0))</f>
        <v>16</v>
      </c>
      <c r="H148" s="113">
        <v>17.7</v>
      </c>
      <c r="I148">
        <v>15.8</v>
      </c>
      <c r="J148">
        <v>15.8</v>
      </c>
      <c r="K148">
        <v>402050</v>
      </c>
      <c r="L148">
        <v>422010</v>
      </c>
    </row>
    <row r="149" spans="1:12" x14ac:dyDescent="0.25">
      <c r="A149">
        <v>402130</v>
      </c>
      <c r="B149" t="s">
        <v>157</v>
      </c>
      <c r="C149" t="s">
        <v>65</v>
      </c>
      <c r="D149" s="170">
        <f>INDEX('Rates lookup'!G:G,MATCH('Fringe by acct'!E149,'Rates lookup'!H:H,0))</f>
        <v>14.6</v>
      </c>
      <c r="E149" s="94">
        <f>INDEX('Rates lookup'!H:H,MATCH('Fringe by acct'!F149,'Rates lookup'!I:I,0))</f>
        <v>15</v>
      </c>
      <c r="F149" s="94">
        <f>INDEX('Rates lookup'!I:I,MATCH('Fringe by acct'!G149,'Rates lookup'!J:J,0))</f>
        <v>16.5</v>
      </c>
      <c r="G149" s="94">
        <f>INDEX('Rates lookup'!J:J,MATCH('Fringe by acct'!H149,'Rates lookup'!K:K,0))</f>
        <v>16</v>
      </c>
      <c r="H149" s="113">
        <v>17.7</v>
      </c>
      <c r="I149">
        <v>15.8</v>
      </c>
      <c r="J149">
        <v>15.8</v>
      </c>
      <c r="K149">
        <v>402050</v>
      </c>
      <c r="L149">
        <v>422010</v>
      </c>
    </row>
    <row r="150" spans="1:12" x14ac:dyDescent="0.25">
      <c r="A150">
        <v>402145</v>
      </c>
      <c r="B150" t="s">
        <v>158</v>
      </c>
      <c r="C150" t="s">
        <v>65</v>
      </c>
      <c r="D150" s="170">
        <f>INDEX('Rates lookup'!G:G,MATCH('Fringe by acct'!E150,'Rates lookup'!H:H,0))</f>
        <v>14.6</v>
      </c>
      <c r="E150" s="94">
        <f>INDEX('Rates lookup'!H:H,MATCH('Fringe by acct'!F150,'Rates lookup'!I:I,0))</f>
        <v>15</v>
      </c>
      <c r="F150" s="94">
        <f>INDEX('Rates lookup'!I:I,MATCH('Fringe by acct'!G150,'Rates lookup'!J:J,0))</f>
        <v>16.5</v>
      </c>
      <c r="G150" s="94">
        <f>INDEX('Rates lookup'!J:J,MATCH('Fringe by acct'!H150,'Rates lookup'!K:K,0))</f>
        <v>16</v>
      </c>
      <c r="H150" s="113">
        <v>17.7</v>
      </c>
      <c r="I150">
        <v>15.8</v>
      </c>
      <c r="J150">
        <v>15.8</v>
      </c>
      <c r="K150">
        <v>402050</v>
      </c>
      <c r="L150">
        <v>422010</v>
      </c>
    </row>
    <row r="151" spans="1:12" x14ac:dyDescent="0.25">
      <c r="A151">
        <v>402200</v>
      </c>
      <c r="B151" t="s">
        <v>159</v>
      </c>
      <c r="C151" t="s">
        <v>160</v>
      </c>
      <c r="D151" s="170">
        <f>INDEX('Rates lookup'!G:G,MATCH('Fringe by acct'!E151,'Rates lookup'!H:H,0))</f>
        <v>11.4</v>
      </c>
      <c r="E151" s="94">
        <f>INDEX('Rates lookup'!H:H,MATCH('Fringe by acct'!F151,'Rates lookup'!I:I,0))</f>
        <v>9.5</v>
      </c>
      <c r="F151" s="94">
        <f>INDEX('Rates lookup'!I:I,MATCH('Fringe by acct'!G151,'Rates lookup'!J:J,0))</f>
        <v>9.3000000000000007</v>
      </c>
      <c r="G151" s="94">
        <f>INDEX('Rates lookup'!J:J,MATCH('Fringe by acct'!H151,'Rates lookup'!K:K,0))</f>
        <v>11</v>
      </c>
      <c r="H151" s="113">
        <v>12.3</v>
      </c>
      <c r="I151">
        <v>12</v>
      </c>
      <c r="J151">
        <v>12</v>
      </c>
      <c r="K151">
        <v>402200</v>
      </c>
      <c r="L151">
        <v>422210</v>
      </c>
    </row>
    <row r="152" spans="1:12" x14ac:dyDescent="0.25">
      <c r="A152">
        <v>402201</v>
      </c>
      <c r="B152" t="s">
        <v>161</v>
      </c>
      <c r="C152" t="s">
        <v>160</v>
      </c>
      <c r="D152" s="170">
        <f>INDEX('Rates lookup'!G:G,MATCH('Fringe by acct'!E152,'Rates lookup'!H:H,0))</f>
        <v>11.4</v>
      </c>
      <c r="E152" s="94">
        <f>INDEX('Rates lookup'!H:H,MATCH('Fringe by acct'!F152,'Rates lookup'!I:I,0))</f>
        <v>9.5</v>
      </c>
      <c r="F152" s="94">
        <f>INDEX('Rates lookup'!I:I,MATCH('Fringe by acct'!G152,'Rates lookup'!J:J,0))</f>
        <v>9.3000000000000007</v>
      </c>
      <c r="G152" s="94">
        <f>INDEX('Rates lookup'!J:J,MATCH('Fringe by acct'!H152,'Rates lookup'!K:K,0))</f>
        <v>11</v>
      </c>
      <c r="H152" s="113">
        <v>12.3</v>
      </c>
      <c r="I152">
        <v>12</v>
      </c>
      <c r="J152">
        <v>12</v>
      </c>
      <c r="K152">
        <v>402200</v>
      </c>
      <c r="L152">
        <v>422210</v>
      </c>
    </row>
    <row r="153" spans="1:12" x14ac:dyDescent="0.25">
      <c r="A153">
        <v>402202</v>
      </c>
      <c r="B153" t="s">
        <v>162</v>
      </c>
      <c r="C153" t="s">
        <v>160</v>
      </c>
      <c r="D153" s="170">
        <f>INDEX('Rates lookup'!G:G,MATCH('Fringe by acct'!E153,'Rates lookup'!H:H,0))</f>
        <v>11.4</v>
      </c>
      <c r="E153" s="94">
        <f>INDEX('Rates lookup'!H:H,MATCH('Fringe by acct'!F153,'Rates lookup'!I:I,0))</f>
        <v>9.5</v>
      </c>
      <c r="F153" s="94">
        <f>INDEX('Rates lookup'!I:I,MATCH('Fringe by acct'!G153,'Rates lookup'!J:J,0))</f>
        <v>9.3000000000000007</v>
      </c>
      <c r="G153" s="94">
        <f>INDEX('Rates lookup'!J:J,MATCH('Fringe by acct'!H153,'Rates lookup'!K:K,0))</f>
        <v>11</v>
      </c>
      <c r="H153" s="113">
        <v>12.3</v>
      </c>
      <c r="I153">
        <v>12</v>
      </c>
      <c r="J153">
        <v>12</v>
      </c>
      <c r="K153">
        <v>402200</v>
      </c>
      <c r="L153">
        <v>422210</v>
      </c>
    </row>
    <row r="154" spans="1:12" x14ac:dyDescent="0.25">
      <c r="A154">
        <v>402203</v>
      </c>
      <c r="B154" t="s">
        <v>163</v>
      </c>
      <c r="C154" t="s">
        <v>160</v>
      </c>
      <c r="D154" s="170">
        <f>INDEX('Rates lookup'!G:G,MATCH('Fringe by acct'!E154,'Rates lookup'!H:H,0))</f>
        <v>11.4</v>
      </c>
      <c r="E154" s="94">
        <f>INDEX('Rates lookup'!H:H,MATCH('Fringe by acct'!F154,'Rates lookup'!I:I,0))</f>
        <v>9.5</v>
      </c>
      <c r="F154" s="94">
        <f>INDEX('Rates lookup'!I:I,MATCH('Fringe by acct'!G154,'Rates lookup'!J:J,0))</f>
        <v>9.3000000000000007</v>
      </c>
      <c r="G154" s="94">
        <f>INDEX('Rates lookup'!J:J,MATCH('Fringe by acct'!H154,'Rates lookup'!K:K,0))</f>
        <v>11</v>
      </c>
      <c r="H154" s="113">
        <v>12.3</v>
      </c>
      <c r="I154">
        <v>12</v>
      </c>
      <c r="J154">
        <v>12</v>
      </c>
      <c r="K154">
        <v>402200</v>
      </c>
      <c r="L154">
        <v>422210</v>
      </c>
    </row>
    <row r="155" spans="1:12" x14ac:dyDescent="0.25">
      <c r="A155">
        <v>402205</v>
      </c>
      <c r="B155" t="s">
        <v>164</v>
      </c>
      <c r="C155" t="s">
        <v>160</v>
      </c>
      <c r="D155" s="170">
        <f>INDEX('Rates lookup'!G:G,MATCH('Fringe by acct'!E155,'Rates lookup'!H:H,0))</f>
        <v>11.4</v>
      </c>
      <c r="E155" s="94">
        <f>INDEX('Rates lookup'!H:H,MATCH('Fringe by acct'!F155,'Rates lookup'!I:I,0))</f>
        <v>9.5</v>
      </c>
      <c r="F155" s="94">
        <f>INDEX('Rates lookup'!I:I,MATCH('Fringe by acct'!G155,'Rates lookup'!J:J,0))</f>
        <v>9.3000000000000007</v>
      </c>
      <c r="G155" s="94">
        <f>INDEX('Rates lookup'!J:J,MATCH('Fringe by acct'!H155,'Rates lookup'!K:K,0))</f>
        <v>11</v>
      </c>
      <c r="H155" s="113">
        <v>12.3</v>
      </c>
      <c r="I155">
        <v>12</v>
      </c>
      <c r="J155">
        <v>12</v>
      </c>
      <c r="K155">
        <v>402200</v>
      </c>
      <c r="L155">
        <v>422210</v>
      </c>
    </row>
    <row r="156" spans="1:12" x14ac:dyDescent="0.25">
      <c r="A156">
        <v>402206</v>
      </c>
      <c r="B156" t="s">
        <v>165</v>
      </c>
      <c r="C156" t="s">
        <v>160</v>
      </c>
      <c r="D156" s="170">
        <f>INDEX('Rates lookup'!G:G,MATCH('Fringe by acct'!E156,'Rates lookup'!H:H,0))</f>
        <v>11.4</v>
      </c>
      <c r="E156" s="94">
        <f>INDEX('Rates lookup'!H:H,MATCH('Fringe by acct'!F156,'Rates lookup'!I:I,0))</f>
        <v>9.5</v>
      </c>
      <c r="F156" s="94">
        <f>INDEX('Rates lookup'!I:I,MATCH('Fringe by acct'!G156,'Rates lookup'!J:J,0))</f>
        <v>9.3000000000000007</v>
      </c>
      <c r="G156" s="94">
        <f>INDEX('Rates lookup'!J:J,MATCH('Fringe by acct'!H156,'Rates lookup'!K:K,0))</f>
        <v>11</v>
      </c>
      <c r="H156" s="113">
        <v>12.3</v>
      </c>
      <c r="I156">
        <v>12</v>
      </c>
      <c r="J156">
        <v>12</v>
      </c>
      <c r="K156">
        <v>402200</v>
      </c>
      <c r="L156">
        <v>422210</v>
      </c>
    </row>
    <row r="157" spans="1:12" x14ac:dyDescent="0.25">
      <c r="A157">
        <v>402207</v>
      </c>
      <c r="B157" t="s">
        <v>166</v>
      </c>
      <c r="C157" t="s">
        <v>160</v>
      </c>
      <c r="D157" s="170">
        <f>INDEX('Rates lookup'!G:G,MATCH('Fringe by acct'!E157,'Rates lookup'!H:H,0))</f>
        <v>11.4</v>
      </c>
      <c r="E157" s="94">
        <f>INDEX('Rates lookup'!H:H,MATCH('Fringe by acct'!F157,'Rates lookup'!I:I,0))</f>
        <v>9.5</v>
      </c>
      <c r="F157" s="94">
        <f>INDEX('Rates lookup'!I:I,MATCH('Fringe by acct'!G157,'Rates lookup'!J:J,0))</f>
        <v>9.3000000000000007</v>
      </c>
      <c r="G157" s="94">
        <f>INDEX('Rates lookup'!J:J,MATCH('Fringe by acct'!H157,'Rates lookup'!K:K,0))</f>
        <v>11</v>
      </c>
      <c r="H157" s="113">
        <v>12.3</v>
      </c>
      <c r="I157">
        <v>12</v>
      </c>
      <c r="J157">
        <v>12</v>
      </c>
      <c r="K157">
        <v>402200</v>
      </c>
      <c r="L157">
        <v>422210</v>
      </c>
    </row>
    <row r="158" spans="1:12" x14ac:dyDescent="0.25">
      <c r="A158">
        <v>402215</v>
      </c>
      <c r="B158" t="s">
        <v>167</v>
      </c>
      <c r="C158" t="s">
        <v>160</v>
      </c>
      <c r="D158" s="170">
        <f>INDEX('Rates lookup'!G:G,MATCH('Fringe by acct'!E158,'Rates lookup'!H:H,0))</f>
        <v>11.4</v>
      </c>
      <c r="E158" s="94">
        <f>INDEX('Rates lookup'!H:H,MATCH('Fringe by acct'!F158,'Rates lookup'!I:I,0))</f>
        <v>9.5</v>
      </c>
      <c r="F158" s="94">
        <f>INDEX('Rates lookup'!I:I,MATCH('Fringe by acct'!G158,'Rates lookup'!J:J,0))</f>
        <v>9.3000000000000007</v>
      </c>
      <c r="G158" s="94">
        <f>INDEX('Rates lookup'!J:J,MATCH('Fringe by acct'!H158,'Rates lookup'!K:K,0))</f>
        <v>11</v>
      </c>
      <c r="H158" s="113">
        <v>12.3</v>
      </c>
      <c r="I158">
        <v>12</v>
      </c>
      <c r="J158">
        <v>12</v>
      </c>
      <c r="K158">
        <v>402200</v>
      </c>
      <c r="L158">
        <v>422210</v>
      </c>
    </row>
    <row r="159" spans="1:12" x14ac:dyDescent="0.25">
      <c r="A159">
        <v>402249</v>
      </c>
      <c r="B159" t="s">
        <v>168</v>
      </c>
      <c r="C159" t="s">
        <v>160</v>
      </c>
      <c r="D159" s="170">
        <f>INDEX('Rates lookup'!G:G,MATCH('Fringe by acct'!E159,'Rates lookup'!H:H,0))</f>
        <v>11.4</v>
      </c>
      <c r="E159" s="94">
        <f>INDEX('Rates lookup'!H:H,MATCH('Fringe by acct'!F159,'Rates lookup'!I:I,0))</f>
        <v>9.5</v>
      </c>
      <c r="F159" s="94">
        <f>INDEX('Rates lookup'!I:I,MATCH('Fringe by acct'!G159,'Rates lookup'!J:J,0))</f>
        <v>9.3000000000000007</v>
      </c>
      <c r="G159" s="94">
        <f>INDEX('Rates lookup'!J:J,MATCH('Fringe by acct'!H159,'Rates lookup'!K:K,0))</f>
        <v>11</v>
      </c>
      <c r="H159" s="113">
        <v>12.3</v>
      </c>
      <c r="I159">
        <v>12</v>
      </c>
      <c r="J159">
        <v>12</v>
      </c>
      <c r="K159">
        <v>402200</v>
      </c>
      <c r="L159">
        <v>422210</v>
      </c>
    </row>
    <row r="160" spans="1:12" x14ac:dyDescent="0.25">
      <c r="A160">
        <v>402250</v>
      </c>
      <c r="B160" t="s">
        <v>169</v>
      </c>
      <c r="C160" t="s">
        <v>160</v>
      </c>
      <c r="D160" s="170">
        <f>INDEX('Rates lookup'!G:G,MATCH('Fringe by acct'!E160,'Rates lookup'!H:H,0))</f>
        <v>11.4</v>
      </c>
      <c r="E160" s="94">
        <f>INDEX('Rates lookup'!H:H,MATCH('Fringe by acct'!F160,'Rates lookup'!I:I,0))</f>
        <v>9.5</v>
      </c>
      <c r="F160" s="94">
        <f>INDEX('Rates lookup'!I:I,MATCH('Fringe by acct'!G160,'Rates lookup'!J:J,0))</f>
        <v>9.3000000000000007</v>
      </c>
      <c r="G160" s="94">
        <f>INDEX('Rates lookup'!J:J,MATCH('Fringe by acct'!H160,'Rates lookup'!K:K,0))</f>
        <v>11</v>
      </c>
      <c r="H160" s="113">
        <v>12.3</v>
      </c>
      <c r="I160">
        <v>12</v>
      </c>
      <c r="J160">
        <v>12</v>
      </c>
      <c r="K160">
        <v>402250</v>
      </c>
      <c r="L160">
        <v>422270</v>
      </c>
    </row>
    <row r="161" spans="1:12" x14ac:dyDescent="0.25">
      <c r="A161">
        <v>402251</v>
      </c>
      <c r="B161" t="s">
        <v>170</v>
      </c>
      <c r="C161" t="s">
        <v>160</v>
      </c>
      <c r="D161" s="170">
        <f>INDEX('Rates lookup'!G:G,MATCH('Fringe by acct'!E161,'Rates lookup'!H:H,0))</f>
        <v>11.4</v>
      </c>
      <c r="E161" s="94">
        <f>INDEX('Rates lookup'!H:H,MATCH('Fringe by acct'!F161,'Rates lookup'!I:I,0))</f>
        <v>9.5</v>
      </c>
      <c r="F161" s="94">
        <f>INDEX('Rates lookup'!I:I,MATCH('Fringe by acct'!G161,'Rates lookup'!J:J,0))</f>
        <v>9.3000000000000007</v>
      </c>
      <c r="G161" s="94">
        <f>INDEX('Rates lookup'!J:J,MATCH('Fringe by acct'!H161,'Rates lookup'!K:K,0))</f>
        <v>11</v>
      </c>
      <c r="H161" s="113">
        <v>12.3</v>
      </c>
      <c r="I161">
        <v>12</v>
      </c>
      <c r="J161">
        <v>12</v>
      </c>
      <c r="K161">
        <v>402250</v>
      </c>
      <c r="L161">
        <v>422270</v>
      </c>
    </row>
    <row r="162" spans="1:12" x14ac:dyDescent="0.25">
      <c r="A162">
        <v>402252</v>
      </c>
      <c r="B162" t="s">
        <v>171</v>
      </c>
      <c r="C162" t="s">
        <v>160</v>
      </c>
      <c r="D162" s="170">
        <f>INDEX('Rates lookup'!G:G,MATCH('Fringe by acct'!E162,'Rates lookup'!H:H,0))</f>
        <v>11.4</v>
      </c>
      <c r="E162" s="94">
        <f>INDEX('Rates lookup'!H:H,MATCH('Fringe by acct'!F162,'Rates lookup'!I:I,0))</f>
        <v>9.5</v>
      </c>
      <c r="F162" s="94">
        <f>INDEX('Rates lookup'!I:I,MATCH('Fringe by acct'!G162,'Rates lookup'!J:J,0))</f>
        <v>9.3000000000000007</v>
      </c>
      <c r="G162" s="94">
        <f>INDEX('Rates lookup'!J:J,MATCH('Fringe by acct'!H162,'Rates lookup'!K:K,0))</f>
        <v>11</v>
      </c>
      <c r="H162" s="113">
        <v>12.3</v>
      </c>
      <c r="I162">
        <v>12</v>
      </c>
      <c r="J162">
        <v>12</v>
      </c>
      <c r="K162">
        <v>402250</v>
      </c>
      <c r="L162">
        <v>422270</v>
      </c>
    </row>
    <row r="163" spans="1:12" x14ac:dyDescent="0.25">
      <c r="A163">
        <v>402253</v>
      </c>
      <c r="B163" t="s">
        <v>172</v>
      </c>
      <c r="C163" t="s">
        <v>160</v>
      </c>
      <c r="D163" s="170">
        <f>INDEX('Rates lookup'!G:G,MATCH('Fringe by acct'!E163,'Rates lookup'!H:H,0))</f>
        <v>11.4</v>
      </c>
      <c r="E163" s="94">
        <f>INDEX('Rates lookup'!H:H,MATCH('Fringe by acct'!F163,'Rates lookup'!I:I,0))</f>
        <v>9.5</v>
      </c>
      <c r="F163" s="94">
        <f>INDEX('Rates lookup'!I:I,MATCH('Fringe by acct'!G163,'Rates lookup'!J:J,0))</f>
        <v>9.3000000000000007</v>
      </c>
      <c r="G163" s="94">
        <f>INDEX('Rates lookup'!J:J,MATCH('Fringe by acct'!H163,'Rates lookup'!K:K,0))</f>
        <v>11</v>
      </c>
      <c r="H163" s="113">
        <v>12.3</v>
      </c>
      <c r="I163">
        <v>12</v>
      </c>
      <c r="J163">
        <v>12</v>
      </c>
      <c r="K163">
        <v>402250</v>
      </c>
      <c r="L163">
        <v>422270</v>
      </c>
    </row>
    <row r="164" spans="1:12" x14ac:dyDescent="0.25">
      <c r="A164">
        <v>402255</v>
      </c>
      <c r="B164" t="s">
        <v>173</v>
      </c>
      <c r="C164" t="s">
        <v>160</v>
      </c>
      <c r="D164" s="170">
        <f>INDEX('Rates lookup'!G:G,MATCH('Fringe by acct'!E164,'Rates lookup'!H:H,0))</f>
        <v>11.4</v>
      </c>
      <c r="E164" s="94">
        <f>INDEX('Rates lookup'!H:H,MATCH('Fringe by acct'!F164,'Rates lookup'!I:I,0))</f>
        <v>9.5</v>
      </c>
      <c r="F164" s="94">
        <f>INDEX('Rates lookup'!I:I,MATCH('Fringe by acct'!G164,'Rates lookup'!J:J,0))</f>
        <v>9.3000000000000007</v>
      </c>
      <c r="G164" s="94">
        <f>INDEX('Rates lookup'!J:J,MATCH('Fringe by acct'!H164,'Rates lookup'!K:K,0))</f>
        <v>11</v>
      </c>
      <c r="H164" s="113">
        <v>12.3</v>
      </c>
      <c r="I164">
        <v>12</v>
      </c>
      <c r="J164">
        <v>12</v>
      </c>
      <c r="K164">
        <v>402250</v>
      </c>
      <c r="L164">
        <v>422270</v>
      </c>
    </row>
    <row r="165" spans="1:12" x14ac:dyDescent="0.25">
      <c r="A165">
        <v>402256</v>
      </c>
      <c r="B165" t="s">
        <v>174</v>
      </c>
      <c r="C165" t="s">
        <v>160</v>
      </c>
      <c r="D165" s="170">
        <f>INDEX('Rates lookup'!G:G,MATCH('Fringe by acct'!E165,'Rates lookup'!H:H,0))</f>
        <v>11.4</v>
      </c>
      <c r="E165" s="94">
        <f>INDEX('Rates lookup'!H:H,MATCH('Fringe by acct'!F165,'Rates lookup'!I:I,0))</f>
        <v>9.5</v>
      </c>
      <c r="F165" s="94">
        <f>INDEX('Rates lookup'!I:I,MATCH('Fringe by acct'!G165,'Rates lookup'!J:J,0))</f>
        <v>9.3000000000000007</v>
      </c>
      <c r="G165" s="94">
        <f>INDEX('Rates lookup'!J:J,MATCH('Fringe by acct'!H165,'Rates lookup'!K:K,0))</f>
        <v>11</v>
      </c>
      <c r="H165" s="113">
        <v>12.3</v>
      </c>
      <c r="I165">
        <v>12</v>
      </c>
      <c r="J165">
        <v>12</v>
      </c>
      <c r="K165">
        <v>402250</v>
      </c>
      <c r="L165">
        <v>422270</v>
      </c>
    </row>
    <row r="166" spans="1:12" x14ac:dyDescent="0.25">
      <c r="A166">
        <v>402257</v>
      </c>
      <c r="B166" t="s">
        <v>175</v>
      </c>
      <c r="C166" t="s">
        <v>160</v>
      </c>
      <c r="D166" s="170">
        <f>INDEX('Rates lookup'!G:G,MATCH('Fringe by acct'!E166,'Rates lookup'!H:H,0))</f>
        <v>11.4</v>
      </c>
      <c r="E166" s="94">
        <f>INDEX('Rates lookup'!H:H,MATCH('Fringe by acct'!F166,'Rates lookup'!I:I,0))</f>
        <v>9.5</v>
      </c>
      <c r="F166" s="94">
        <f>INDEX('Rates lookup'!I:I,MATCH('Fringe by acct'!G166,'Rates lookup'!J:J,0))</f>
        <v>9.3000000000000007</v>
      </c>
      <c r="G166" s="94">
        <f>INDEX('Rates lookup'!J:J,MATCH('Fringe by acct'!H166,'Rates lookup'!K:K,0))</f>
        <v>11</v>
      </c>
      <c r="H166" s="113">
        <v>12.3</v>
      </c>
      <c r="I166">
        <v>12</v>
      </c>
      <c r="J166">
        <v>12</v>
      </c>
      <c r="K166">
        <v>402250</v>
      </c>
      <c r="L166">
        <v>422270</v>
      </c>
    </row>
    <row r="167" spans="1:12" x14ac:dyDescent="0.25">
      <c r="A167">
        <v>402265</v>
      </c>
      <c r="B167" t="s">
        <v>176</v>
      </c>
      <c r="C167" t="s">
        <v>160</v>
      </c>
      <c r="D167" s="170">
        <f>INDEX('Rates lookup'!G:G,MATCH('Fringe by acct'!E167,'Rates lookup'!H:H,0))</f>
        <v>11.4</v>
      </c>
      <c r="E167" s="94">
        <f>INDEX('Rates lookup'!H:H,MATCH('Fringe by acct'!F167,'Rates lookup'!I:I,0))</f>
        <v>9.5</v>
      </c>
      <c r="F167" s="94">
        <f>INDEX('Rates lookup'!I:I,MATCH('Fringe by acct'!G167,'Rates lookup'!J:J,0))</f>
        <v>9.3000000000000007</v>
      </c>
      <c r="G167" s="94">
        <f>INDEX('Rates lookup'!J:J,MATCH('Fringe by acct'!H167,'Rates lookup'!K:K,0))</f>
        <v>11</v>
      </c>
      <c r="H167" s="113">
        <v>12.3</v>
      </c>
      <c r="I167">
        <v>12</v>
      </c>
      <c r="J167">
        <v>12</v>
      </c>
      <c r="K167">
        <v>402250</v>
      </c>
      <c r="L167">
        <v>422270</v>
      </c>
    </row>
    <row r="168" spans="1:12" x14ac:dyDescent="0.25">
      <c r="A168">
        <v>402270</v>
      </c>
      <c r="B168" t="s">
        <v>177</v>
      </c>
      <c r="C168" t="s">
        <v>160</v>
      </c>
      <c r="D168" s="170">
        <f>INDEX('Rates lookup'!G:G,MATCH('Fringe by acct'!E168,'Rates lookup'!H:H,0))</f>
        <v>11.4</v>
      </c>
      <c r="E168" s="94">
        <f>INDEX('Rates lookup'!H:H,MATCH('Fringe by acct'!F168,'Rates lookup'!I:I,0))</f>
        <v>9.5</v>
      </c>
      <c r="F168" s="94">
        <f>INDEX('Rates lookup'!I:I,MATCH('Fringe by acct'!G168,'Rates lookup'!J:J,0))</f>
        <v>9.3000000000000007</v>
      </c>
      <c r="G168" s="94">
        <f>INDEX('Rates lookup'!J:J,MATCH('Fringe by acct'!H168,'Rates lookup'!K:K,0))</f>
        <v>11</v>
      </c>
      <c r="H168" s="113">
        <v>12.3</v>
      </c>
      <c r="I168">
        <v>12</v>
      </c>
      <c r="J168">
        <v>12</v>
      </c>
      <c r="K168">
        <v>402250</v>
      </c>
      <c r="L168">
        <v>422270</v>
      </c>
    </row>
    <row r="169" spans="1:12" x14ac:dyDescent="0.25">
      <c r="A169">
        <v>402299</v>
      </c>
      <c r="B169" t="s">
        <v>178</v>
      </c>
      <c r="C169" t="s">
        <v>160</v>
      </c>
      <c r="D169" s="170">
        <f>INDEX('Rates lookup'!G:G,MATCH('Fringe by acct'!E169,'Rates lookup'!H:H,0))</f>
        <v>11.4</v>
      </c>
      <c r="E169" s="94">
        <f>INDEX('Rates lookup'!H:H,MATCH('Fringe by acct'!F169,'Rates lookup'!I:I,0))</f>
        <v>9.5</v>
      </c>
      <c r="F169" s="94">
        <f>INDEX('Rates lookup'!I:I,MATCH('Fringe by acct'!G169,'Rates lookup'!J:J,0))</f>
        <v>9.3000000000000007</v>
      </c>
      <c r="G169" s="94">
        <f>INDEX('Rates lookup'!J:J,MATCH('Fringe by acct'!H169,'Rates lookup'!K:K,0))</f>
        <v>11</v>
      </c>
      <c r="H169" s="113">
        <v>12.3</v>
      </c>
      <c r="I169">
        <v>12</v>
      </c>
      <c r="J169">
        <v>12</v>
      </c>
      <c r="K169">
        <v>402250</v>
      </c>
      <c r="L169">
        <v>422270</v>
      </c>
    </row>
    <row r="170" spans="1:12" x14ac:dyDescent="0.25">
      <c r="A170">
        <v>402300</v>
      </c>
      <c r="B170" t="s">
        <v>179</v>
      </c>
      <c r="C170" t="s">
        <v>160</v>
      </c>
      <c r="D170" s="170">
        <f>INDEX('Rates lookup'!G:G,MATCH('Fringe by acct'!E170,'Rates lookup'!H:H,0))</f>
        <v>11.4</v>
      </c>
      <c r="E170" s="94">
        <f>INDEX('Rates lookup'!H:H,MATCH('Fringe by acct'!F170,'Rates lookup'!I:I,0))</f>
        <v>9.5</v>
      </c>
      <c r="F170" s="94">
        <f>INDEX('Rates lookup'!I:I,MATCH('Fringe by acct'!G170,'Rates lookup'!J:J,0))</f>
        <v>9.3000000000000007</v>
      </c>
      <c r="G170" s="94">
        <f>INDEX('Rates lookup'!J:J,MATCH('Fringe by acct'!H170,'Rates lookup'!K:K,0))</f>
        <v>11</v>
      </c>
      <c r="H170" s="113">
        <v>12.3</v>
      </c>
      <c r="I170">
        <v>12</v>
      </c>
      <c r="J170">
        <v>12</v>
      </c>
      <c r="K170">
        <v>402300</v>
      </c>
      <c r="L170">
        <v>422310</v>
      </c>
    </row>
    <row r="171" spans="1:12" x14ac:dyDescent="0.25">
      <c r="A171">
        <v>402302</v>
      </c>
      <c r="B171" t="s">
        <v>180</v>
      </c>
      <c r="C171" t="s">
        <v>160</v>
      </c>
      <c r="D171" s="170">
        <f>INDEX('Rates lookup'!G:G,MATCH('Fringe by acct'!E171,'Rates lookup'!H:H,0))</f>
        <v>11.4</v>
      </c>
      <c r="E171" s="94">
        <f>INDEX('Rates lookup'!H:H,MATCH('Fringe by acct'!F171,'Rates lookup'!I:I,0))</f>
        <v>9.5</v>
      </c>
      <c r="F171" s="94">
        <f>INDEX('Rates lookup'!I:I,MATCH('Fringe by acct'!G171,'Rates lookup'!J:J,0))</f>
        <v>9.3000000000000007</v>
      </c>
      <c r="G171" s="94">
        <f>INDEX('Rates lookup'!J:J,MATCH('Fringe by acct'!H171,'Rates lookup'!K:K,0))</f>
        <v>11</v>
      </c>
      <c r="H171" s="113">
        <v>12.3</v>
      </c>
      <c r="I171">
        <v>12</v>
      </c>
      <c r="J171">
        <v>12</v>
      </c>
      <c r="K171">
        <v>402300</v>
      </c>
      <c r="L171">
        <v>422310</v>
      </c>
    </row>
    <row r="172" spans="1:12" x14ac:dyDescent="0.25">
      <c r="A172">
        <v>402303</v>
      </c>
      <c r="B172" t="s">
        <v>181</v>
      </c>
      <c r="C172" t="s">
        <v>160</v>
      </c>
      <c r="D172" s="170">
        <f>INDEX('Rates lookup'!G:G,MATCH('Fringe by acct'!E172,'Rates lookup'!H:H,0))</f>
        <v>11.4</v>
      </c>
      <c r="E172" s="94">
        <f>INDEX('Rates lookup'!H:H,MATCH('Fringe by acct'!F172,'Rates lookup'!I:I,0))</f>
        <v>9.5</v>
      </c>
      <c r="F172" s="94">
        <f>INDEX('Rates lookup'!I:I,MATCH('Fringe by acct'!G172,'Rates lookup'!J:J,0))</f>
        <v>9.3000000000000007</v>
      </c>
      <c r="G172" s="94">
        <f>INDEX('Rates lookup'!J:J,MATCH('Fringe by acct'!H172,'Rates lookup'!K:K,0))</f>
        <v>11</v>
      </c>
      <c r="H172" s="113">
        <v>12.3</v>
      </c>
      <c r="I172">
        <v>12</v>
      </c>
      <c r="J172">
        <v>12</v>
      </c>
      <c r="K172">
        <v>402300</v>
      </c>
      <c r="L172">
        <v>422310</v>
      </c>
    </row>
    <row r="173" spans="1:12" x14ac:dyDescent="0.25">
      <c r="A173">
        <v>402305</v>
      </c>
      <c r="B173" t="s">
        <v>182</v>
      </c>
      <c r="C173" t="s">
        <v>160</v>
      </c>
      <c r="D173" s="170">
        <f>INDEX('Rates lookup'!G:G,MATCH('Fringe by acct'!E173,'Rates lookup'!H:H,0))</f>
        <v>11.4</v>
      </c>
      <c r="E173" s="94">
        <f>INDEX('Rates lookup'!H:H,MATCH('Fringe by acct'!F173,'Rates lookup'!I:I,0))</f>
        <v>9.5</v>
      </c>
      <c r="F173" s="94">
        <f>INDEX('Rates lookup'!I:I,MATCH('Fringe by acct'!G173,'Rates lookup'!J:J,0))</f>
        <v>9.3000000000000007</v>
      </c>
      <c r="G173" s="94">
        <f>INDEX('Rates lookup'!J:J,MATCH('Fringe by acct'!H173,'Rates lookup'!K:K,0))</f>
        <v>11</v>
      </c>
      <c r="H173" s="113">
        <v>12.3</v>
      </c>
      <c r="I173">
        <v>12</v>
      </c>
      <c r="J173">
        <v>12</v>
      </c>
      <c r="K173">
        <v>402300</v>
      </c>
      <c r="L173">
        <v>422310</v>
      </c>
    </row>
    <row r="174" spans="1:12" x14ac:dyDescent="0.25">
      <c r="A174">
        <v>402306</v>
      </c>
      <c r="B174" t="s">
        <v>183</v>
      </c>
      <c r="C174" t="s">
        <v>160</v>
      </c>
      <c r="D174" s="170">
        <f>INDEX('Rates lookup'!G:G,MATCH('Fringe by acct'!E174,'Rates lookup'!H:H,0))</f>
        <v>11.4</v>
      </c>
      <c r="E174" s="94">
        <f>INDEX('Rates lookup'!H:H,MATCH('Fringe by acct'!F174,'Rates lookup'!I:I,0))</f>
        <v>9.5</v>
      </c>
      <c r="F174" s="94">
        <f>INDEX('Rates lookup'!I:I,MATCH('Fringe by acct'!G174,'Rates lookup'!J:J,0))</f>
        <v>9.3000000000000007</v>
      </c>
      <c r="G174" s="94">
        <f>INDEX('Rates lookup'!J:J,MATCH('Fringe by acct'!H174,'Rates lookup'!K:K,0))</f>
        <v>11</v>
      </c>
      <c r="H174" s="113">
        <v>12.3</v>
      </c>
      <c r="I174">
        <v>12</v>
      </c>
      <c r="J174">
        <v>12</v>
      </c>
      <c r="K174">
        <v>402300</v>
      </c>
      <c r="L174">
        <v>422310</v>
      </c>
    </row>
    <row r="175" spans="1:12" x14ac:dyDescent="0.25">
      <c r="A175">
        <v>402340</v>
      </c>
      <c r="B175" t="s">
        <v>184</v>
      </c>
      <c r="C175" t="s">
        <v>160</v>
      </c>
      <c r="D175" s="170">
        <f>INDEX('Rates lookup'!G:G,MATCH('Fringe by acct'!E175,'Rates lookup'!H:H,0))</f>
        <v>11.4</v>
      </c>
      <c r="E175" s="94">
        <f>INDEX('Rates lookup'!H:H,MATCH('Fringe by acct'!F175,'Rates lookup'!I:I,0))</f>
        <v>9.5</v>
      </c>
      <c r="F175" s="94">
        <f>INDEX('Rates lookup'!I:I,MATCH('Fringe by acct'!G175,'Rates lookup'!J:J,0))</f>
        <v>9.3000000000000007</v>
      </c>
      <c r="G175" s="94">
        <f>INDEX('Rates lookup'!J:J,MATCH('Fringe by acct'!H175,'Rates lookup'!K:K,0))</f>
        <v>11</v>
      </c>
      <c r="H175" s="113">
        <v>12.3</v>
      </c>
      <c r="I175">
        <v>12</v>
      </c>
      <c r="J175">
        <v>12</v>
      </c>
      <c r="K175">
        <v>402300</v>
      </c>
      <c r="L175">
        <v>422310</v>
      </c>
    </row>
    <row r="176" spans="1:12" x14ac:dyDescent="0.25">
      <c r="A176">
        <v>402342</v>
      </c>
      <c r="B176" t="s">
        <v>185</v>
      </c>
      <c r="C176" t="s">
        <v>160</v>
      </c>
      <c r="D176" s="170">
        <f>INDEX('Rates lookup'!G:G,MATCH('Fringe by acct'!E176,'Rates lookup'!H:H,0))</f>
        <v>11.4</v>
      </c>
      <c r="E176" s="94">
        <f>INDEX('Rates lookup'!H:H,MATCH('Fringe by acct'!F176,'Rates lookup'!I:I,0))</f>
        <v>9.5</v>
      </c>
      <c r="F176" s="94">
        <f>INDEX('Rates lookup'!I:I,MATCH('Fringe by acct'!G176,'Rates lookup'!J:J,0))</f>
        <v>9.3000000000000007</v>
      </c>
      <c r="G176" s="94">
        <f>INDEX('Rates lookup'!J:J,MATCH('Fringe by acct'!H176,'Rates lookup'!K:K,0))</f>
        <v>11</v>
      </c>
      <c r="H176" s="113">
        <v>12.3</v>
      </c>
      <c r="I176">
        <v>12</v>
      </c>
      <c r="J176">
        <v>12</v>
      </c>
      <c r="K176">
        <v>402300</v>
      </c>
      <c r="L176">
        <v>422310</v>
      </c>
    </row>
    <row r="177" spans="1:12" x14ac:dyDescent="0.25">
      <c r="A177">
        <v>402349</v>
      </c>
      <c r="B177" t="s">
        <v>186</v>
      </c>
      <c r="C177" t="s">
        <v>160</v>
      </c>
      <c r="D177" s="170">
        <f>INDEX('Rates lookup'!G:G,MATCH('Fringe by acct'!E177,'Rates lookup'!H:H,0))</f>
        <v>11.4</v>
      </c>
      <c r="E177" s="94">
        <f>INDEX('Rates lookup'!H:H,MATCH('Fringe by acct'!F177,'Rates lookup'!I:I,0))</f>
        <v>9.5</v>
      </c>
      <c r="F177" s="94">
        <f>INDEX('Rates lookup'!I:I,MATCH('Fringe by acct'!G177,'Rates lookup'!J:J,0))</f>
        <v>9.3000000000000007</v>
      </c>
      <c r="G177" s="94">
        <f>INDEX('Rates lookup'!J:J,MATCH('Fringe by acct'!H177,'Rates lookup'!K:K,0))</f>
        <v>11</v>
      </c>
      <c r="H177" s="113">
        <v>12.3</v>
      </c>
      <c r="I177">
        <v>12</v>
      </c>
      <c r="J177">
        <v>12</v>
      </c>
      <c r="K177">
        <v>402300</v>
      </c>
      <c r="L177">
        <v>422310</v>
      </c>
    </row>
    <row r="178" spans="1:12" x14ac:dyDescent="0.25">
      <c r="A178">
        <v>402350</v>
      </c>
      <c r="B178" t="s">
        <v>187</v>
      </c>
      <c r="C178" t="s">
        <v>160</v>
      </c>
      <c r="D178" s="170">
        <f>INDEX('Rates lookup'!G:G,MATCH('Fringe by acct'!E178,'Rates lookup'!H:H,0))</f>
        <v>11.4</v>
      </c>
      <c r="E178" s="94">
        <f>INDEX('Rates lookup'!H:H,MATCH('Fringe by acct'!F178,'Rates lookup'!I:I,0))</f>
        <v>9.5</v>
      </c>
      <c r="F178" s="94">
        <f>INDEX('Rates lookup'!I:I,MATCH('Fringe by acct'!G178,'Rates lookup'!J:J,0))</f>
        <v>9.3000000000000007</v>
      </c>
      <c r="G178" s="94">
        <f>INDEX('Rates lookup'!J:J,MATCH('Fringe by acct'!H178,'Rates lookup'!K:K,0))</f>
        <v>11</v>
      </c>
      <c r="H178" s="113">
        <v>12.3</v>
      </c>
      <c r="I178">
        <v>12</v>
      </c>
      <c r="J178">
        <v>12</v>
      </c>
      <c r="K178">
        <v>402350</v>
      </c>
      <c r="L178">
        <v>422370</v>
      </c>
    </row>
    <row r="179" spans="1:12" x14ac:dyDescent="0.25">
      <c r="A179">
        <v>402351</v>
      </c>
      <c r="B179" t="s">
        <v>188</v>
      </c>
      <c r="C179" t="s">
        <v>160</v>
      </c>
      <c r="D179" s="170">
        <f>INDEX('Rates lookup'!G:G,MATCH('Fringe by acct'!E179,'Rates lookup'!H:H,0))</f>
        <v>11.4</v>
      </c>
      <c r="E179" s="94">
        <f>INDEX('Rates lookup'!H:H,MATCH('Fringe by acct'!F179,'Rates lookup'!I:I,0))</f>
        <v>9.5</v>
      </c>
      <c r="F179" s="94">
        <f>INDEX('Rates lookup'!I:I,MATCH('Fringe by acct'!G179,'Rates lookup'!J:J,0))</f>
        <v>9.3000000000000007</v>
      </c>
      <c r="G179" s="94">
        <f>INDEX('Rates lookup'!J:J,MATCH('Fringe by acct'!H179,'Rates lookup'!K:K,0))</f>
        <v>11</v>
      </c>
      <c r="H179" s="113">
        <v>12.3</v>
      </c>
      <c r="I179">
        <v>12</v>
      </c>
      <c r="J179">
        <v>12</v>
      </c>
      <c r="K179">
        <v>402350</v>
      </c>
      <c r="L179">
        <v>422370</v>
      </c>
    </row>
    <row r="180" spans="1:12" x14ac:dyDescent="0.25">
      <c r="A180">
        <v>402352</v>
      </c>
      <c r="B180" t="s">
        <v>189</v>
      </c>
      <c r="C180" t="s">
        <v>160</v>
      </c>
      <c r="D180" s="170">
        <f>INDEX('Rates lookup'!G:G,MATCH('Fringe by acct'!E180,'Rates lookup'!H:H,0))</f>
        <v>11.4</v>
      </c>
      <c r="E180" s="94">
        <f>INDEX('Rates lookup'!H:H,MATCH('Fringe by acct'!F180,'Rates lookup'!I:I,0))</f>
        <v>9.5</v>
      </c>
      <c r="F180" s="94">
        <f>INDEX('Rates lookup'!I:I,MATCH('Fringe by acct'!G180,'Rates lookup'!J:J,0))</f>
        <v>9.3000000000000007</v>
      </c>
      <c r="G180" s="94">
        <f>INDEX('Rates lookup'!J:J,MATCH('Fringe by acct'!H180,'Rates lookup'!K:K,0))</f>
        <v>11</v>
      </c>
      <c r="H180" s="113">
        <v>12.3</v>
      </c>
      <c r="I180">
        <v>12</v>
      </c>
      <c r="J180">
        <v>12</v>
      </c>
      <c r="K180">
        <v>402350</v>
      </c>
      <c r="L180">
        <v>422370</v>
      </c>
    </row>
    <row r="181" spans="1:12" x14ac:dyDescent="0.25">
      <c r="A181">
        <v>402353</v>
      </c>
      <c r="B181" t="s">
        <v>190</v>
      </c>
      <c r="C181" t="s">
        <v>160</v>
      </c>
      <c r="D181" s="170">
        <f>INDEX('Rates lookup'!G:G,MATCH('Fringe by acct'!E181,'Rates lookup'!H:H,0))</f>
        <v>11.4</v>
      </c>
      <c r="E181" s="94">
        <f>INDEX('Rates lookup'!H:H,MATCH('Fringe by acct'!F181,'Rates lookup'!I:I,0))</f>
        <v>9.5</v>
      </c>
      <c r="F181" s="94">
        <f>INDEX('Rates lookup'!I:I,MATCH('Fringe by acct'!G181,'Rates lookup'!J:J,0))</f>
        <v>9.3000000000000007</v>
      </c>
      <c r="G181" s="94">
        <f>INDEX('Rates lookup'!J:J,MATCH('Fringe by acct'!H181,'Rates lookup'!K:K,0))</f>
        <v>11</v>
      </c>
      <c r="H181" s="113">
        <v>12.3</v>
      </c>
      <c r="I181">
        <v>12</v>
      </c>
      <c r="J181">
        <v>12</v>
      </c>
      <c r="K181">
        <v>402350</v>
      </c>
      <c r="L181">
        <v>422370</v>
      </c>
    </row>
    <row r="182" spans="1:12" x14ac:dyDescent="0.25">
      <c r="A182">
        <v>402355</v>
      </c>
      <c r="B182" t="s">
        <v>191</v>
      </c>
      <c r="C182" t="s">
        <v>160</v>
      </c>
      <c r="D182" s="170">
        <f>INDEX('Rates lookup'!G:G,MATCH('Fringe by acct'!E182,'Rates lookup'!H:H,0))</f>
        <v>11.4</v>
      </c>
      <c r="E182" s="94">
        <f>INDEX('Rates lookup'!H:H,MATCH('Fringe by acct'!F182,'Rates lookup'!I:I,0))</f>
        <v>9.5</v>
      </c>
      <c r="F182" s="94">
        <f>INDEX('Rates lookup'!I:I,MATCH('Fringe by acct'!G182,'Rates lookup'!J:J,0))</f>
        <v>9.3000000000000007</v>
      </c>
      <c r="G182" s="94">
        <f>INDEX('Rates lookup'!J:J,MATCH('Fringe by acct'!H182,'Rates lookup'!K:K,0))</f>
        <v>11</v>
      </c>
      <c r="H182" s="113">
        <v>12.3</v>
      </c>
      <c r="I182">
        <v>12</v>
      </c>
      <c r="J182">
        <v>12</v>
      </c>
      <c r="K182">
        <v>402350</v>
      </c>
      <c r="L182">
        <v>422370</v>
      </c>
    </row>
    <row r="183" spans="1:12" x14ac:dyDescent="0.25">
      <c r="A183">
        <v>402356</v>
      </c>
      <c r="B183" t="s">
        <v>192</v>
      </c>
      <c r="C183" t="s">
        <v>160</v>
      </c>
      <c r="D183" s="170">
        <f>INDEX('Rates lookup'!G:G,MATCH('Fringe by acct'!E183,'Rates lookup'!H:H,0))</f>
        <v>11.4</v>
      </c>
      <c r="E183" s="94">
        <f>INDEX('Rates lookup'!H:H,MATCH('Fringe by acct'!F183,'Rates lookup'!I:I,0))</f>
        <v>9.5</v>
      </c>
      <c r="F183" s="94">
        <f>INDEX('Rates lookup'!I:I,MATCH('Fringe by acct'!G183,'Rates lookup'!J:J,0))</f>
        <v>9.3000000000000007</v>
      </c>
      <c r="G183" s="94">
        <f>INDEX('Rates lookup'!J:J,MATCH('Fringe by acct'!H183,'Rates lookup'!K:K,0))</f>
        <v>11</v>
      </c>
      <c r="H183" s="113">
        <v>12.3</v>
      </c>
      <c r="I183">
        <v>12</v>
      </c>
      <c r="J183">
        <v>12</v>
      </c>
      <c r="K183">
        <v>402350</v>
      </c>
      <c r="L183">
        <v>422370</v>
      </c>
    </row>
    <row r="184" spans="1:12" x14ac:dyDescent="0.25">
      <c r="A184">
        <v>402357</v>
      </c>
      <c r="B184" t="s">
        <v>193</v>
      </c>
      <c r="C184" t="s">
        <v>160</v>
      </c>
      <c r="D184" s="170">
        <f>INDEX('Rates lookup'!G:G,MATCH('Fringe by acct'!E184,'Rates lookup'!H:H,0))</f>
        <v>11.4</v>
      </c>
      <c r="E184" s="94">
        <f>INDEX('Rates lookup'!H:H,MATCH('Fringe by acct'!F184,'Rates lookup'!I:I,0))</f>
        <v>9.5</v>
      </c>
      <c r="F184" s="94">
        <f>INDEX('Rates lookup'!I:I,MATCH('Fringe by acct'!G184,'Rates lookup'!J:J,0))</f>
        <v>9.3000000000000007</v>
      </c>
      <c r="G184" s="94">
        <f>INDEX('Rates lookup'!J:J,MATCH('Fringe by acct'!H184,'Rates lookup'!K:K,0))</f>
        <v>11</v>
      </c>
      <c r="H184" s="113">
        <v>12.3</v>
      </c>
      <c r="I184">
        <v>12</v>
      </c>
      <c r="J184">
        <v>12</v>
      </c>
      <c r="K184">
        <v>402350</v>
      </c>
      <c r="L184">
        <v>422370</v>
      </c>
    </row>
    <row r="185" spans="1:12" x14ac:dyDescent="0.25">
      <c r="A185">
        <v>402365</v>
      </c>
      <c r="B185" t="s">
        <v>194</v>
      </c>
      <c r="C185" t="s">
        <v>160</v>
      </c>
      <c r="D185" s="170">
        <f>INDEX('Rates lookup'!G:G,MATCH('Fringe by acct'!E185,'Rates lookup'!H:H,0))</f>
        <v>11.4</v>
      </c>
      <c r="E185" s="94">
        <f>INDEX('Rates lookup'!H:H,MATCH('Fringe by acct'!F185,'Rates lookup'!I:I,0))</f>
        <v>9.5</v>
      </c>
      <c r="F185" s="94">
        <f>INDEX('Rates lookup'!I:I,MATCH('Fringe by acct'!G185,'Rates lookup'!J:J,0))</f>
        <v>9.3000000000000007</v>
      </c>
      <c r="G185" s="94">
        <f>INDEX('Rates lookup'!J:J,MATCH('Fringe by acct'!H185,'Rates lookup'!K:K,0))</f>
        <v>11</v>
      </c>
      <c r="H185" s="113">
        <v>12.3</v>
      </c>
      <c r="I185">
        <v>12</v>
      </c>
      <c r="J185">
        <v>12</v>
      </c>
      <c r="K185">
        <v>402350</v>
      </c>
      <c r="L185">
        <v>422370</v>
      </c>
    </row>
    <row r="186" spans="1:12" x14ac:dyDescent="0.25">
      <c r="A186">
        <v>402370</v>
      </c>
      <c r="B186" t="s">
        <v>195</v>
      </c>
      <c r="C186" t="s">
        <v>160</v>
      </c>
      <c r="D186" s="170">
        <f>INDEX('Rates lookup'!G:G,MATCH('Fringe by acct'!E186,'Rates lookup'!H:H,0))</f>
        <v>11.4</v>
      </c>
      <c r="E186" s="94">
        <f>INDEX('Rates lookup'!H:H,MATCH('Fringe by acct'!F186,'Rates lookup'!I:I,0))</f>
        <v>9.5</v>
      </c>
      <c r="F186" s="94">
        <f>INDEX('Rates lookup'!I:I,MATCH('Fringe by acct'!G186,'Rates lookup'!J:J,0))</f>
        <v>9.3000000000000007</v>
      </c>
      <c r="G186" s="94">
        <f>INDEX('Rates lookup'!J:J,MATCH('Fringe by acct'!H186,'Rates lookup'!K:K,0))</f>
        <v>11</v>
      </c>
      <c r="H186" s="113">
        <v>12.3</v>
      </c>
      <c r="I186">
        <v>12</v>
      </c>
      <c r="J186">
        <v>12</v>
      </c>
      <c r="K186">
        <v>402350</v>
      </c>
      <c r="L186">
        <v>422370</v>
      </c>
    </row>
    <row r="187" spans="1:12" x14ac:dyDescent="0.25">
      <c r="A187">
        <v>402399</v>
      </c>
      <c r="B187" t="s">
        <v>196</v>
      </c>
      <c r="C187" t="s">
        <v>160</v>
      </c>
      <c r="D187" s="170">
        <f>INDEX('Rates lookup'!G:G,MATCH('Fringe by acct'!E187,'Rates lookup'!H:H,0))</f>
        <v>11.4</v>
      </c>
      <c r="E187" s="94">
        <f>INDEX('Rates lookup'!H:H,MATCH('Fringe by acct'!F187,'Rates lookup'!I:I,0))</f>
        <v>9.5</v>
      </c>
      <c r="F187" s="94">
        <f>INDEX('Rates lookup'!I:I,MATCH('Fringe by acct'!G187,'Rates lookup'!J:J,0))</f>
        <v>9.3000000000000007</v>
      </c>
      <c r="G187" s="94">
        <f>INDEX('Rates lookup'!J:J,MATCH('Fringe by acct'!H187,'Rates lookup'!K:K,0))</f>
        <v>11</v>
      </c>
      <c r="H187" s="113">
        <v>12.3</v>
      </c>
      <c r="I187">
        <v>12</v>
      </c>
      <c r="J187">
        <v>12</v>
      </c>
      <c r="K187">
        <v>402350</v>
      </c>
      <c r="L187">
        <v>422370</v>
      </c>
    </row>
    <row r="188" spans="1:12" x14ac:dyDescent="0.25">
      <c r="A188">
        <v>402400</v>
      </c>
      <c r="B188" t="s">
        <v>197</v>
      </c>
      <c r="C188" t="s">
        <v>160</v>
      </c>
      <c r="D188" s="170">
        <f>INDEX('Rates lookup'!G:G,MATCH('Fringe by acct'!E188,'Rates lookup'!H:H,0))</f>
        <v>11.4</v>
      </c>
      <c r="E188" s="94">
        <f>INDEX('Rates lookup'!H:H,MATCH('Fringe by acct'!F188,'Rates lookup'!I:I,0))</f>
        <v>9.5</v>
      </c>
      <c r="F188" s="94">
        <f>INDEX('Rates lookup'!I:I,MATCH('Fringe by acct'!G188,'Rates lookup'!J:J,0))</f>
        <v>9.3000000000000007</v>
      </c>
      <c r="G188" s="94">
        <f>INDEX('Rates lookup'!J:J,MATCH('Fringe by acct'!H188,'Rates lookup'!K:K,0))</f>
        <v>11</v>
      </c>
      <c r="H188" s="113">
        <v>12.3</v>
      </c>
      <c r="I188">
        <v>12</v>
      </c>
      <c r="J188">
        <v>12</v>
      </c>
      <c r="K188">
        <v>402350</v>
      </c>
      <c r="L188">
        <v>422400</v>
      </c>
    </row>
    <row r="189" spans="1:12" x14ac:dyDescent="0.25">
      <c r="A189">
        <v>402410</v>
      </c>
      <c r="B189" t="s">
        <v>198</v>
      </c>
      <c r="C189" t="s">
        <v>160</v>
      </c>
      <c r="D189" s="170">
        <f>INDEX('Rates lookup'!G:G,MATCH('Fringe by acct'!E189,'Rates lookup'!H:H,0))</f>
        <v>11.4</v>
      </c>
      <c r="E189" s="94">
        <f>INDEX('Rates lookup'!H:H,MATCH('Fringe by acct'!F189,'Rates lookup'!I:I,0))</f>
        <v>9.5</v>
      </c>
      <c r="F189" s="94">
        <f>INDEX('Rates lookup'!I:I,MATCH('Fringe by acct'!G189,'Rates lookup'!J:J,0))</f>
        <v>9.3000000000000007</v>
      </c>
      <c r="G189" s="94">
        <f>INDEX('Rates lookup'!J:J,MATCH('Fringe by acct'!H189,'Rates lookup'!K:K,0))</f>
        <v>11</v>
      </c>
      <c r="H189" s="113">
        <v>12.3</v>
      </c>
      <c r="I189">
        <v>12</v>
      </c>
      <c r="J189">
        <v>12</v>
      </c>
      <c r="K189">
        <v>402350</v>
      </c>
      <c r="L189">
        <v>422400</v>
      </c>
    </row>
    <row r="190" spans="1:12" x14ac:dyDescent="0.25">
      <c r="A190">
        <v>402426</v>
      </c>
      <c r="B190" t="s">
        <v>199</v>
      </c>
      <c r="C190" t="s">
        <v>160</v>
      </c>
      <c r="D190" s="170">
        <f>INDEX('Rates lookup'!G:G,MATCH('Fringe by acct'!E190,'Rates lookup'!H:H,0))</f>
        <v>11.4</v>
      </c>
      <c r="E190" s="94">
        <f>INDEX('Rates lookup'!H:H,MATCH('Fringe by acct'!F190,'Rates lookup'!I:I,0))</f>
        <v>9.5</v>
      </c>
      <c r="F190" s="94">
        <f>INDEX('Rates lookup'!I:I,MATCH('Fringe by acct'!G190,'Rates lookup'!J:J,0))</f>
        <v>9.3000000000000007</v>
      </c>
      <c r="G190" s="94">
        <f>INDEX('Rates lookup'!J:J,MATCH('Fringe by acct'!H190,'Rates lookup'!K:K,0))</f>
        <v>11</v>
      </c>
      <c r="H190" s="113">
        <v>12.3</v>
      </c>
      <c r="I190">
        <v>12</v>
      </c>
      <c r="J190">
        <v>12</v>
      </c>
      <c r="K190">
        <v>402350</v>
      </c>
      <c r="L190">
        <v>422400</v>
      </c>
    </row>
    <row r="191" spans="1:12" x14ac:dyDescent="0.25">
      <c r="A191">
        <v>402430</v>
      </c>
      <c r="B191" t="s">
        <v>200</v>
      </c>
      <c r="C191" t="s">
        <v>160</v>
      </c>
      <c r="D191" s="170">
        <f>INDEX('Rates lookup'!G:G,MATCH('Fringe by acct'!E191,'Rates lookup'!H:H,0))</f>
        <v>11.4</v>
      </c>
      <c r="E191" s="94">
        <f>INDEX('Rates lookup'!H:H,MATCH('Fringe by acct'!F191,'Rates lookup'!I:I,0))</f>
        <v>9.5</v>
      </c>
      <c r="F191" s="94">
        <f>INDEX('Rates lookup'!I:I,MATCH('Fringe by acct'!G191,'Rates lookup'!J:J,0))</f>
        <v>9.3000000000000007</v>
      </c>
      <c r="G191" s="94">
        <f>INDEX('Rates lookup'!J:J,MATCH('Fringe by acct'!H191,'Rates lookup'!K:K,0))</f>
        <v>11</v>
      </c>
      <c r="H191" s="113">
        <v>12.3</v>
      </c>
      <c r="I191">
        <v>12</v>
      </c>
      <c r="J191">
        <v>12</v>
      </c>
      <c r="K191">
        <v>402350</v>
      </c>
      <c r="L191">
        <v>422400</v>
      </c>
    </row>
    <row r="192" spans="1:12" x14ac:dyDescent="0.25">
      <c r="A192">
        <v>402495</v>
      </c>
      <c r="B192" t="s">
        <v>201</v>
      </c>
      <c r="C192" t="s">
        <v>160</v>
      </c>
      <c r="D192" s="170">
        <f>INDEX('Rates lookup'!G:G,MATCH('Fringe by acct'!E192,'Rates lookup'!H:H,0))</f>
        <v>11.4</v>
      </c>
      <c r="E192" s="94">
        <f>INDEX('Rates lookup'!H:H,MATCH('Fringe by acct'!F192,'Rates lookup'!I:I,0))</f>
        <v>9.5</v>
      </c>
      <c r="F192" s="94">
        <f>INDEX('Rates lookup'!I:I,MATCH('Fringe by acct'!G192,'Rates lookup'!J:J,0))</f>
        <v>9.3000000000000007</v>
      </c>
      <c r="G192" s="94">
        <f>INDEX('Rates lookup'!J:J,MATCH('Fringe by acct'!H192,'Rates lookup'!K:K,0))</f>
        <v>11</v>
      </c>
      <c r="H192" s="113">
        <v>12.3</v>
      </c>
      <c r="I192">
        <v>12</v>
      </c>
      <c r="J192">
        <v>12</v>
      </c>
      <c r="K192">
        <v>402350</v>
      </c>
      <c r="L192">
        <v>422400</v>
      </c>
    </row>
    <row r="193" spans="1:12" x14ac:dyDescent="0.25">
      <c r="A193">
        <v>402500</v>
      </c>
      <c r="B193" t="s">
        <v>202</v>
      </c>
      <c r="C193" t="s">
        <v>29</v>
      </c>
      <c r="D193" s="170">
        <f>INDEX('Rates lookup'!G:G,MATCH('Fringe by acct'!E193,'Rates lookup'!H:H,0))</f>
        <v>40</v>
      </c>
      <c r="E193" s="94">
        <f>INDEX('Rates lookup'!H:H,MATCH('Fringe by acct'!F193,'Rates lookup'!I:I,0))</f>
        <v>39.1</v>
      </c>
      <c r="F193" s="94">
        <f>INDEX('Rates lookup'!I:I,MATCH('Fringe by acct'!G193,'Rates lookup'!J:J,0))</f>
        <v>37.9</v>
      </c>
      <c r="G193" s="94">
        <f>INDEX('Rates lookup'!J:J,MATCH('Fringe by acct'!H193,'Rates lookup'!K:K,0))</f>
        <v>37.299999999999997</v>
      </c>
      <c r="H193" s="113">
        <v>37</v>
      </c>
      <c r="I193">
        <v>36.4</v>
      </c>
      <c r="J193">
        <v>36.6</v>
      </c>
      <c r="K193">
        <v>402500</v>
      </c>
      <c r="L193">
        <v>422500</v>
      </c>
    </row>
    <row r="194" spans="1:12" x14ac:dyDescent="0.25">
      <c r="A194">
        <v>402510</v>
      </c>
      <c r="B194" t="s">
        <v>203</v>
      </c>
      <c r="C194" t="s">
        <v>204</v>
      </c>
      <c r="D194" s="170">
        <f>INDEX('Rates lookup'!G:G,MATCH('Fringe by acct'!E194,'Rates lookup'!H:H,0))</f>
        <v>35.700000000000003</v>
      </c>
      <c r="E194" s="94">
        <f>INDEX('Rates lookup'!H:H,MATCH('Fringe by acct'!F194,'Rates lookup'!I:I,0))</f>
        <v>35.5</v>
      </c>
      <c r="F194" s="94">
        <f>INDEX('Rates lookup'!I:I,MATCH('Fringe by acct'!G194,'Rates lookup'!J:J,0))</f>
        <v>35.9</v>
      </c>
      <c r="G194" s="94">
        <f>INDEX('Rates lookup'!J:J,MATCH('Fringe by acct'!H194,'Rates lookup'!K:K,0))</f>
        <v>34</v>
      </c>
      <c r="H194" s="113">
        <v>34.299999999999997</v>
      </c>
      <c r="I194">
        <v>34.5</v>
      </c>
      <c r="J194" t="s">
        <v>205</v>
      </c>
      <c r="K194">
        <v>402510</v>
      </c>
      <c r="L194">
        <v>422500</v>
      </c>
    </row>
    <row r="195" spans="1:12" x14ac:dyDescent="0.25">
      <c r="A195">
        <v>402511</v>
      </c>
      <c r="B195" t="s">
        <v>206</v>
      </c>
      <c r="C195" t="s">
        <v>14</v>
      </c>
      <c r="D195" s="170">
        <f>INDEX('Rates lookup'!G:G,MATCH('Fringe by acct'!E195,'Rates lookup'!H:H,0))</f>
        <v>0</v>
      </c>
      <c r="E195" s="94">
        <f>INDEX('Rates lookup'!H:H,MATCH('Fringe by acct'!F195,'Rates lookup'!I:I,0))</f>
        <v>0</v>
      </c>
      <c r="F195" s="94">
        <f>INDEX('Rates lookup'!I:I,MATCH('Fringe by acct'!G195,'Rates lookup'!J:J,0))</f>
        <v>0</v>
      </c>
      <c r="G195" s="94">
        <f>INDEX('Rates lookup'!J:J,MATCH('Fringe by acct'!H195,'Rates lookup'!K:K,0))</f>
        <v>0</v>
      </c>
      <c r="H195" s="113">
        <v>0</v>
      </c>
      <c r="I195">
        <v>0</v>
      </c>
      <c r="J195">
        <v>0</v>
      </c>
      <c r="K195">
        <v>402500</v>
      </c>
      <c r="L195">
        <v>422500</v>
      </c>
    </row>
    <row r="196" spans="1:12" x14ac:dyDescent="0.25">
      <c r="A196">
        <v>402512</v>
      </c>
      <c r="B196" t="s">
        <v>207</v>
      </c>
      <c r="C196" t="s">
        <v>14</v>
      </c>
      <c r="D196" s="170">
        <f>INDEX('Rates lookup'!G:G,MATCH('Fringe by acct'!E196,'Rates lookup'!H:H,0))</f>
        <v>0</v>
      </c>
      <c r="E196" s="94">
        <f>INDEX('Rates lookup'!H:H,MATCH('Fringe by acct'!F196,'Rates lookup'!I:I,0))</f>
        <v>0</v>
      </c>
      <c r="F196" s="94">
        <f>INDEX('Rates lookup'!I:I,MATCH('Fringe by acct'!G196,'Rates lookup'!J:J,0))</f>
        <v>0</v>
      </c>
      <c r="G196" s="94">
        <f>INDEX('Rates lookup'!J:J,MATCH('Fringe by acct'!H196,'Rates lookup'!K:K,0))</f>
        <v>0</v>
      </c>
      <c r="H196" s="113">
        <v>0</v>
      </c>
      <c r="I196">
        <v>0</v>
      </c>
      <c r="J196">
        <v>0</v>
      </c>
      <c r="K196">
        <v>402500</v>
      </c>
      <c r="L196">
        <v>422500</v>
      </c>
    </row>
    <row r="197" spans="1:12" x14ac:dyDescent="0.25">
      <c r="A197">
        <v>402520</v>
      </c>
      <c r="B197" t="s">
        <v>208</v>
      </c>
      <c r="C197" t="s">
        <v>209</v>
      </c>
      <c r="D197" s="170">
        <f>INDEX('Rates lookup'!G:G,MATCH('Fringe by acct'!E197,'Rates lookup'!H:H,0))</f>
        <v>16.5</v>
      </c>
      <c r="E197" s="94">
        <f>INDEX('Rates lookup'!H:H,MATCH('Fringe by acct'!F197,'Rates lookup'!I:I,0))</f>
        <v>18.5</v>
      </c>
      <c r="F197" s="94">
        <f>INDEX('Rates lookup'!I:I,MATCH('Fringe by acct'!G197,'Rates lookup'!J:J,0))</f>
        <v>19.2</v>
      </c>
      <c r="G197" s="94">
        <f>INDEX('Rates lookup'!J:J,MATCH('Fringe by acct'!H197,'Rates lookup'!K:K,0))</f>
        <v>17.5</v>
      </c>
      <c r="H197" s="113">
        <v>14.5</v>
      </c>
      <c r="I197">
        <v>15.3</v>
      </c>
      <c r="J197" t="s">
        <v>205</v>
      </c>
      <c r="K197">
        <v>402502</v>
      </c>
      <c r="L197">
        <v>422500</v>
      </c>
    </row>
    <row r="198" spans="1:12" x14ac:dyDescent="0.25">
      <c r="A198">
        <v>402521</v>
      </c>
      <c r="B198" t="s">
        <v>210</v>
      </c>
      <c r="C198" t="s">
        <v>14</v>
      </c>
      <c r="D198" s="170">
        <f>INDEX('Rates lookup'!G:G,MATCH('Fringe by acct'!E198,'Rates lookup'!H:H,0))</f>
        <v>0</v>
      </c>
      <c r="E198" s="94">
        <f>INDEX('Rates lookup'!H:H,MATCH('Fringe by acct'!F198,'Rates lookup'!I:I,0))</f>
        <v>0</v>
      </c>
      <c r="F198" s="94">
        <f>INDEX('Rates lookup'!I:I,MATCH('Fringe by acct'!G198,'Rates lookup'!J:J,0))</f>
        <v>0</v>
      </c>
      <c r="G198" s="94">
        <f>INDEX('Rates lookup'!J:J,MATCH('Fringe by acct'!H198,'Rates lookup'!K:K,0))</f>
        <v>0</v>
      </c>
      <c r="H198" s="113">
        <v>0</v>
      </c>
      <c r="I198">
        <v>0</v>
      </c>
      <c r="J198">
        <v>0</v>
      </c>
      <c r="K198">
        <v>402502</v>
      </c>
      <c r="L198">
        <v>422500</v>
      </c>
    </row>
    <row r="199" spans="1:12" x14ac:dyDescent="0.25">
      <c r="A199">
        <v>402522</v>
      </c>
      <c r="B199" t="s">
        <v>211</v>
      </c>
      <c r="C199" t="s">
        <v>14</v>
      </c>
      <c r="D199" s="170">
        <f>INDEX('Rates lookup'!G:G,MATCH('Fringe by acct'!E199,'Rates lookup'!H:H,0))</f>
        <v>0</v>
      </c>
      <c r="E199" s="94">
        <f>INDEX('Rates lookup'!H:H,MATCH('Fringe by acct'!F199,'Rates lookup'!I:I,0))</f>
        <v>0</v>
      </c>
      <c r="F199" s="94">
        <f>INDEX('Rates lookup'!I:I,MATCH('Fringe by acct'!G199,'Rates lookup'!J:J,0))</f>
        <v>0</v>
      </c>
      <c r="G199" s="94">
        <f>INDEX('Rates lookup'!J:J,MATCH('Fringe by acct'!H199,'Rates lookup'!K:K,0))</f>
        <v>0</v>
      </c>
      <c r="H199" s="113">
        <v>0</v>
      </c>
      <c r="I199">
        <v>0</v>
      </c>
      <c r="J199">
        <v>0</v>
      </c>
      <c r="K199">
        <v>402502</v>
      </c>
      <c r="L199">
        <v>422500</v>
      </c>
    </row>
    <row r="200" spans="1:12" x14ac:dyDescent="0.25">
      <c r="A200">
        <v>402600</v>
      </c>
      <c r="B200" t="s">
        <v>212</v>
      </c>
      <c r="C200" t="s">
        <v>29</v>
      </c>
      <c r="D200" s="170">
        <f>INDEX('Rates lookup'!G:G,MATCH('Fringe by acct'!E200,'Rates lookup'!H:H,0))</f>
        <v>40</v>
      </c>
      <c r="E200" s="94">
        <f>INDEX('Rates lookup'!H:H,MATCH('Fringe by acct'!F200,'Rates lookup'!I:I,0))</f>
        <v>39.1</v>
      </c>
      <c r="F200" s="94">
        <f>INDEX('Rates lookup'!I:I,MATCH('Fringe by acct'!G200,'Rates lookup'!J:J,0))</f>
        <v>37.9</v>
      </c>
      <c r="G200" s="94">
        <f>INDEX('Rates lookup'!J:J,MATCH('Fringe by acct'!H200,'Rates lookup'!K:K,0))</f>
        <v>37.299999999999997</v>
      </c>
      <c r="H200" s="113">
        <v>37</v>
      </c>
      <c r="I200">
        <v>36.4</v>
      </c>
      <c r="J200">
        <v>36.6</v>
      </c>
      <c r="K200">
        <v>402500</v>
      </c>
      <c r="L200">
        <v>422500</v>
      </c>
    </row>
    <row r="201" spans="1:12" x14ac:dyDescent="0.25">
      <c r="A201">
        <v>402620</v>
      </c>
      <c r="B201" t="s">
        <v>213</v>
      </c>
      <c r="C201" t="s">
        <v>14</v>
      </c>
      <c r="D201" s="170">
        <f>INDEX('Rates lookup'!G:G,MATCH('Fringe by acct'!E201,'Rates lookup'!H:H,0))</f>
        <v>0</v>
      </c>
      <c r="E201" s="94">
        <f>INDEX('Rates lookup'!H:H,MATCH('Fringe by acct'!F201,'Rates lookup'!I:I,0))</f>
        <v>0</v>
      </c>
      <c r="F201" s="94">
        <f>INDEX('Rates lookup'!I:I,MATCH('Fringe by acct'!G201,'Rates lookup'!J:J,0))</f>
        <v>0</v>
      </c>
      <c r="G201" s="94">
        <f>INDEX('Rates lookup'!J:J,MATCH('Fringe by acct'!H201,'Rates lookup'!K:K,0))</f>
        <v>0</v>
      </c>
      <c r="H201" s="113">
        <v>0</v>
      </c>
      <c r="I201">
        <v>0</v>
      </c>
      <c r="J201">
        <v>0</v>
      </c>
      <c r="K201">
        <v>402500</v>
      </c>
      <c r="L201">
        <v>422500</v>
      </c>
    </row>
    <row r="202" spans="1:12" x14ac:dyDescent="0.25">
      <c r="A202">
        <v>402621</v>
      </c>
      <c r="B202" t="s">
        <v>214</v>
      </c>
      <c r="C202" t="s">
        <v>14</v>
      </c>
      <c r="D202" s="170">
        <f>INDEX('Rates lookup'!G:G,MATCH('Fringe by acct'!E202,'Rates lookup'!H:H,0))</f>
        <v>0</v>
      </c>
      <c r="E202" s="94">
        <f>INDEX('Rates lookup'!H:H,MATCH('Fringe by acct'!F202,'Rates lookup'!I:I,0))</f>
        <v>0</v>
      </c>
      <c r="F202" s="94">
        <f>INDEX('Rates lookup'!I:I,MATCH('Fringe by acct'!G202,'Rates lookup'!J:J,0))</f>
        <v>0</v>
      </c>
      <c r="G202" s="94">
        <f>INDEX('Rates lookup'!J:J,MATCH('Fringe by acct'!H202,'Rates lookup'!K:K,0))</f>
        <v>0</v>
      </c>
      <c r="H202" s="113">
        <v>0</v>
      </c>
      <c r="I202">
        <v>0</v>
      </c>
      <c r="J202">
        <v>0</v>
      </c>
      <c r="K202">
        <v>402500</v>
      </c>
      <c r="L202">
        <v>422500</v>
      </c>
    </row>
    <row r="203" spans="1:12" x14ac:dyDescent="0.25">
      <c r="A203">
        <v>402630</v>
      </c>
      <c r="B203" t="s">
        <v>215</v>
      </c>
      <c r="C203" t="s">
        <v>29</v>
      </c>
      <c r="D203" s="170">
        <f>INDEX('Rates lookup'!G:G,MATCH('Fringe by acct'!E203,'Rates lookup'!H:H,0))</f>
        <v>40</v>
      </c>
      <c r="E203" s="94">
        <f>INDEX('Rates lookup'!H:H,MATCH('Fringe by acct'!F203,'Rates lookup'!I:I,0))</f>
        <v>39.1</v>
      </c>
      <c r="F203" s="94">
        <f>INDEX('Rates lookup'!I:I,MATCH('Fringe by acct'!G203,'Rates lookup'!J:J,0))</f>
        <v>37.9</v>
      </c>
      <c r="G203" s="94">
        <f>INDEX('Rates lookup'!J:J,MATCH('Fringe by acct'!H203,'Rates lookup'!K:K,0))</f>
        <v>37.299999999999997</v>
      </c>
      <c r="H203" s="113">
        <v>37</v>
      </c>
      <c r="I203">
        <v>36.4</v>
      </c>
      <c r="J203">
        <v>36.6</v>
      </c>
      <c r="K203">
        <v>402500</v>
      </c>
      <c r="L203">
        <v>422500</v>
      </c>
    </row>
    <row r="204" spans="1:12" x14ac:dyDescent="0.25">
      <c r="A204">
        <v>402641</v>
      </c>
      <c r="B204" t="s">
        <v>216</v>
      </c>
      <c r="C204" t="s">
        <v>29</v>
      </c>
      <c r="D204" s="170">
        <f>INDEX('Rates lookup'!G:G,MATCH('Fringe by acct'!E204,'Rates lookup'!H:H,0))</f>
        <v>40</v>
      </c>
      <c r="E204" s="94">
        <f>INDEX('Rates lookup'!H:H,MATCH('Fringe by acct'!F204,'Rates lookup'!I:I,0))</f>
        <v>39.1</v>
      </c>
      <c r="F204" s="94">
        <f>INDEX('Rates lookup'!I:I,MATCH('Fringe by acct'!G204,'Rates lookup'!J:J,0))</f>
        <v>37.9</v>
      </c>
      <c r="G204" s="94">
        <f>INDEX('Rates lookup'!J:J,MATCH('Fringe by acct'!H204,'Rates lookup'!K:K,0))</f>
        <v>37.299999999999997</v>
      </c>
      <c r="H204" s="113">
        <v>37</v>
      </c>
      <c r="I204">
        <v>36.4</v>
      </c>
      <c r="J204">
        <v>36.6</v>
      </c>
      <c r="K204">
        <v>402500</v>
      </c>
      <c r="L204">
        <v>422500</v>
      </c>
    </row>
    <row r="205" spans="1:12" x14ac:dyDescent="0.25">
      <c r="A205">
        <v>402645</v>
      </c>
      <c r="B205" t="s">
        <v>217</v>
      </c>
      <c r="C205" t="s">
        <v>29</v>
      </c>
      <c r="D205" s="170">
        <f>INDEX('Rates lookup'!G:G,MATCH('Fringe by acct'!E205,'Rates lookup'!H:H,0))</f>
        <v>40</v>
      </c>
      <c r="E205" s="94">
        <f>INDEX('Rates lookup'!H:H,MATCH('Fringe by acct'!F205,'Rates lookup'!I:I,0))</f>
        <v>39.1</v>
      </c>
      <c r="F205" s="94">
        <f>INDEX('Rates lookup'!I:I,MATCH('Fringe by acct'!G205,'Rates lookup'!J:J,0))</f>
        <v>37.9</v>
      </c>
      <c r="G205" s="94">
        <f>INDEX('Rates lookup'!J:J,MATCH('Fringe by acct'!H205,'Rates lookup'!K:K,0))</f>
        <v>37.299999999999997</v>
      </c>
      <c r="H205" s="113">
        <v>37</v>
      </c>
      <c r="I205">
        <v>36.4</v>
      </c>
      <c r="J205">
        <v>36.6</v>
      </c>
      <c r="K205">
        <v>402500</v>
      </c>
      <c r="L205">
        <v>422500</v>
      </c>
    </row>
    <row r="206" spans="1:12" x14ac:dyDescent="0.25">
      <c r="A206">
        <v>402649</v>
      </c>
      <c r="B206" t="s">
        <v>218</v>
      </c>
      <c r="C206" t="s">
        <v>29</v>
      </c>
      <c r="D206" s="170">
        <f>INDEX('Rates lookup'!G:G,MATCH('Fringe by acct'!E206,'Rates lookup'!H:H,0))</f>
        <v>40</v>
      </c>
      <c r="E206" s="94">
        <f>INDEX('Rates lookup'!H:H,MATCH('Fringe by acct'!F206,'Rates lookup'!I:I,0))</f>
        <v>39.1</v>
      </c>
      <c r="F206" s="94">
        <f>INDEX('Rates lookup'!I:I,MATCH('Fringe by acct'!G206,'Rates lookup'!J:J,0))</f>
        <v>37.9</v>
      </c>
      <c r="G206" s="94">
        <f>INDEX('Rates lookup'!J:J,MATCH('Fringe by acct'!H206,'Rates lookup'!K:K,0))</f>
        <v>37.299999999999997</v>
      </c>
      <c r="H206" s="113">
        <v>37</v>
      </c>
      <c r="I206">
        <v>36.4</v>
      </c>
      <c r="J206">
        <v>36.6</v>
      </c>
      <c r="K206">
        <v>402500</v>
      </c>
      <c r="L206">
        <v>422500</v>
      </c>
    </row>
    <row r="207" spans="1:12" x14ac:dyDescent="0.25">
      <c r="A207">
        <v>402650</v>
      </c>
      <c r="B207" t="s">
        <v>219</v>
      </c>
      <c r="C207" t="s">
        <v>65</v>
      </c>
      <c r="D207" s="170">
        <f>INDEX('Rates lookup'!G:G,MATCH('Fringe by acct'!E207,'Rates lookup'!H:H,0))</f>
        <v>14.6</v>
      </c>
      <c r="E207" s="94">
        <f>INDEX('Rates lookup'!H:H,MATCH('Fringe by acct'!F207,'Rates lookup'!I:I,0))</f>
        <v>15</v>
      </c>
      <c r="F207" s="94">
        <f>INDEX('Rates lookup'!I:I,MATCH('Fringe by acct'!G207,'Rates lookup'!J:J,0))</f>
        <v>16.5</v>
      </c>
      <c r="G207" s="94">
        <f>INDEX('Rates lookup'!J:J,MATCH('Fringe by acct'!H207,'Rates lookup'!K:K,0))</f>
        <v>16</v>
      </c>
      <c r="H207" s="113">
        <v>17.7</v>
      </c>
      <c r="I207">
        <v>15.8</v>
      </c>
      <c r="J207">
        <v>15.8</v>
      </c>
      <c r="K207">
        <v>402650</v>
      </c>
      <c r="L207">
        <v>422610</v>
      </c>
    </row>
    <row r="208" spans="1:12" x14ac:dyDescent="0.25">
      <c r="A208">
        <v>402700</v>
      </c>
      <c r="B208" t="s">
        <v>220</v>
      </c>
      <c r="C208" t="s">
        <v>65</v>
      </c>
      <c r="D208" s="170">
        <f>INDEX('Rates lookup'!G:G,MATCH('Fringe by acct'!E208,'Rates lookup'!H:H,0))</f>
        <v>14.6</v>
      </c>
      <c r="E208" s="94">
        <f>INDEX('Rates lookup'!H:H,MATCH('Fringe by acct'!F208,'Rates lookup'!I:I,0))</f>
        <v>15</v>
      </c>
      <c r="F208" s="94">
        <f>INDEX('Rates lookup'!I:I,MATCH('Fringe by acct'!G208,'Rates lookup'!J:J,0))</f>
        <v>16.5</v>
      </c>
      <c r="G208" s="94">
        <f>INDEX('Rates lookup'!J:J,MATCH('Fringe by acct'!H208,'Rates lookup'!K:K,0))</f>
        <v>16</v>
      </c>
      <c r="H208" s="113">
        <v>17.7</v>
      </c>
      <c r="I208">
        <v>15.8</v>
      </c>
      <c r="J208">
        <v>15.8</v>
      </c>
      <c r="K208">
        <v>402650</v>
      </c>
      <c r="L208">
        <v>422610</v>
      </c>
    </row>
    <row r="209" spans="1:12" x14ac:dyDescent="0.25">
      <c r="A209">
        <v>402730</v>
      </c>
      <c r="B209" t="s">
        <v>221</v>
      </c>
      <c r="C209" t="s">
        <v>65</v>
      </c>
      <c r="D209" s="170">
        <f>INDEX('Rates lookup'!G:G,MATCH('Fringe by acct'!E209,'Rates lookup'!H:H,0))</f>
        <v>14.6</v>
      </c>
      <c r="E209" s="94">
        <f>INDEX('Rates lookup'!H:H,MATCH('Fringe by acct'!F209,'Rates lookup'!I:I,0))</f>
        <v>15</v>
      </c>
      <c r="F209" s="94">
        <f>INDEX('Rates lookup'!I:I,MATCH('Fringe by acct'!G209,'Rates lookup'!J:J,0))</f>
        <v>16.5</v>
      </c>
      <c r="G209" s="94">
        <f>INDEX('Rates lookup'!J:J,MATCH('Fringe by acct'!H209,'Rates lookup'!K:K,0))</f>
        <v>16</v>
      </c>
      <c r="H209" s="113">
        <v>17.7</v>
      </c>
      <c r="I209">
        <v>15.8</v>
      </c>
      <c r="J209">
        <v>15.8</v>
      </c>
      <c r="K209">
        <v>402650</v>
      </c>
      <c r="L209">
        <v>422610</v>
      </c>
    </row>
    <row r="210" spans="1:12" x14ac:dyDescent="0.25">
      <c r="A210">
        <v>402741</v>
      </c>
      <c r="B210" t="s">
        <v>222</v>
      </c>
      <c r="C210" t="s">
        <v>65</v>
      </c>
      <c r="D210" s="170">
        <f>INDEX('Rates lookup'!G:G,MATCH('Fringe by acct'!E210,'Rates lookup'!H:H,0))</f>
        <v>14.6</v>
      </c>
      <c r="E210" s="94">
        <f>INDEX('Rates lookup'!H:H,MATCH('Fringe by acct'!F210,'Rates lookup'!I:I,0))</f>
        <v>15</v>
      </c>
      <c r="F210" s="94">
        <f>INDEX('Rates lookup'!I:I,MATCH('Fringe by acct'!G210,'Rates lookup'!J:J,0))</f>
        <v>16.5</v>
      </c>
      <c r="G210" s="94">
        <f>INDEX('Rates lookup'!J:J,MATCH('Fringe by acct'!H210,'Rates lookup'!K:K,0))</f>
        <v>16</v>
      </c>
      <c r="H210" s="113">
        <v>17.7</v>
      </c>
      <c r="I210">
        <v>15.8</v>
      </c>
      <c r="J210">
        <v>15.8</v>
      </c>
      <c r="K210">
        <v>402650</v>
      </c>
      <c r="L210">
        <v>422610</v>
      </c>
    </row>
    <row r="211" spans="1:12" x14ac:dyDescent="0.25">
      <c r="A211">
        <v>402749</v>
      </c>
      <c r="B211" t="s">
        <v>223</v>
      </c>
      <c r="C211" t="s">
        <v>65</v>
      </c>
      <c r="D211" s="170">
        <f>INDEX('Rates lookup'!G:G,MATCH('Fringe by acct'!E211,'Rates lookup'!H:H,0))</f>
        <v>14.6</v>
      </c>
      <c r="E211" s="94">
        <f>INDEX('Rates lookup'!H:H,MATCH('Fringe by acct'!F211,'Rates lookup'!I:I,0))</f>
        <v>15</v>
      </c>
      <c r="F211" s="94">
        <f>INDEX('Rates lookup'!I:I,MATCH('Fringe by acct'!G211,'Rates lookup'!J:J,0))</f>
        <v>16.5</v>
      </c>
      <c r="G211" s="94">
        <f>INDEX('Rates lookup'!J:J,MATCH('Fringe by acct'!H211,'Rates lookup'!K:K,0))</f>
        <v>16</v>
      </c>
      <c r="H211" s="113">
        <v>17.7</v>
      </c>
      <c r="I211">
        <v>15.8</v>
      </c>
      <c r="J211">
        <v>15.8</v>
      </c>
      <c r="K211">
        <v>402650</v>
      </c>
      <c r="L211">
        <v>422610</v>
      </c>
    </row>
    <row r="212" spans="1:12" x14ac:dyDescent="0.25">
      <c r="A212">
        <v>402750</v>
      </c>
      <c r="B212" t="s">
        <v>224</v>
      </c>
      <c r="C212" t="s">
        <v>65</v>
      </c>
      <c r="D212" s="170">
        <f>INDEX('Rates lookup'!G:G,MATCH('Fringe by acct'!E212,'Rates lookup'!H:H,0))</f>
        <v>14.6</v>
      </c>
      <c r="E212" s="94">
        <f>INDEX('Rates lookup'!H:H,MATCH('Fringe by acct'!F212,'Rates lookup'!I:I,0))</f>
        <v>15</v>
      </c>
      <c r="F212" s="94">
        <f>INDEX('Rates lookup'!I:I,MATCH('Fringe by acct'!G212,'Rates lookup'!J:J,0))</f>
        <v>16.5</v>
      </c>
      <c r="G212" s="94">
        <f>INDEX('Rates lookup'!J:J,MATCH('Fringe by acct'!H212,'Rates lookup'!K:K,0))</f>
        <v>16</v>
      </c>
      <c r="H212" s="113">
        <v>17.7</v>
      </c>
      <c r="I212">
        <v>15.8</v>
      </c>
      <c r="J212">
        <v>15.8</v>
      </c>
      <c r="K212">
        <v>402750</v>
      </c>
      <c r="L212">
        <v>422670</v>
      </c>
    </row>
    <row r="213" spans="1:12" x14ac:dyDescent="0.25">
      <c r="A213">
        <v>402800</v>
      </c>
      <c r="B213" t="s">
        <v>225</v>
      </c>
      <c r="C213" t="s">
        <v>65</v>
      </c>
      <c r="D213" s="170">
        <f>INDEX('Rates lookup'!G:G,MATCH('Fringe by acct'!E213,'Rates lookup'!H:H,0))</f>
        <v>14.6</v>
      </c>
      <c r="E213" s="94">
        <f>INDEX('Rates lookup'!H:H,MATCH('Fringe by acct'!F213,'Rates lookup'!I:I,0))</f>
        <v>15</v>
      </c>
      <c r="F213" s="94">
        <f>INDEX('Rates lookup'!I:I,MATCH('Fringe by acct'!G213,'Rates lookup'!J:J,0))</f>
        <v>16.5</v>
      </c>
      <c r="G213" s="94">
        <f>INDEX('Rates lookup'!J:J,MATCH('Fringe by acct'!H213,'Rates lookup'!K:K,0))</f>
        <v>16</v>
      </c>
      <c r="H213" s="113">
        <v>17.7</v>
      </c>
      <c r="I213">
        <v>15.8</v>
      </c>
      <c r="J213">
        <v>15.8</v>
      </c>
      <c r="K213">
        <v>402750</v>
      </c>
      <c r="L213">
        <v>422670</v>
      </c>
    </row>
    <row r="214" spans="1:12" x14ac:dyDescent="0.25">
      <c r="A214">
        <v>402830</v>
      </c>
      <c r="B214" t="s">
        <v>226</v>
      </c>
      <c r="C214" t="s">
        <v>65</v>
      </c>
      <c r="D214" s="170">
        <f>INDEX('Rates lookup'!G:G,MATCH('Fringe by acct'!E214,'Rates lookup'!H:H,0))</f>
        <v>14.6</v>
      </c>
      <c r="E214" s="94">
        <f>INDEX('Rates lookup'!H:H,MATCH('Fringe by acct'!F214,'Rates lookup'!I:I,0))</f>
        <v>15</v>
      </c>
      <c r="F214" s="94">
        <f>INDEX('Rates lookup'!I:I,MATCH('Fringe by acct'!G214,'Rates lookup'!J:J,0))</f>
        <v>16.5</v>
      </c>
      <c r="G214" s="94">
        <f>INDEX('Rates lookup'!J:J,MATCH('Fringe by acct'!H214,'Rates lookup'!K:K,0))</f>
        <v>16</v>
      </c>
      <c r="H214" s="113">
        <v>17.7</v>
      </c>
      <c r="I214">
        <v>15.8</v>
      </c>
      <c r="J214">
        <v>15.8</v>
      </c>
      <c r="K214">
        <v>402750</v>
      </c>
      <c r="L214">
        <v>422670</v>
      </c>
    </row>
    <row r="215" spans="1:12" x14ac:dyDescent="0.25">
      <c r="A215">
        <v>402841</v>
      </c>
      <c r="B215" t="s">
        <v>227</v>
      </c>
      <c r="C215" t="s">
        <v>65</v>
      </c>
      <c r="D215" s="170">
        <f>INDEX('Rates lookup'!G:G,MATCH('Fringe by acct'!E215,'Rates lookup'!H:H,0))</f>
        <v>14.6</v>
      </c>
      <c r="E215" s="94">
        <f>INDEX('Rates lookup'!H:H,MATCH('Fringe by acct'!F215,'Rates lookup'!I:I,0))</f>
        <v>15</v>
      </c>
      <c r="F215" s="94">
        <f>INDEX('Rates lookup'!I:I,MATCH('Fringe by acct'!G215,'Rates lookup'!J:J,0))</f>
        <v>16.5</v>
      </c>
      <c r="G215" s="94">
        <f>INDEX('Rates lookup'!J:J,MATCH('Fringe by acct'!H215,'Rates lookup'!K:K,0))</f>
        <v>16</v>
      </c>
      <c r="H215" s="113">
        <v>17.7</v>
      </c>
      <c r="I215">
        <v>15.8</v>
      </c>
      <c r="J215">
        <v>15.8</v>
      </c>
      <c r="K215">
        <v>402750</v>
      </c>
      <c r="L215">
        <v>422670</v>
      </c>
    </row>
    <row r="216" spans="1:12" x14ac:dyDescent="0.25">
      <c r="A216">
        <v>402900</v>
      </c>
      <c r="B216" t="s">
        <v>228</v>
      </c>
      <c r="C216" t="s">
        <v>65</v>
      </c>
      <c r="D216" s="170">
        <f>INDEX('Rates lookup'!G:G,MATCH('Fringe by acct'!E216,'Rates lookup'!H:H,0))</f>
        <v>14.6</v>
      </c>
      <c r="E216" s="94">
        <f>INDEX('Rates lookup'!H:H,MATCH('Fringe by acct'!F216,'Rates lookup'!I:I,0))</f>
        <v>15</v>
      </c>
      <c r="F216" s="94">
        <f>INDEX('Rates lookup'!I:I,MATCH('Fringe by acct'!G216,'Rates lookup'!J:J,0))</f>
        <v>16.5</v>
      </c>
      <c r="G216" s="94">
        <f>INDEX('Rates lookup'!J:J,MATCH('Fringe by acct'!H216,'Rates lookup'!K:K,0))</f>
        <v>16</v>
      </c>
      <c r="H216" s="113">
        <v>17.7</v>
      </c>
      <c r="I216">
        <v>15.8</v>
      </c>
      <c r="J216">
        <v>15.8</v>
      </c>
      <c r="K216">
        <v>402750</v>
      </c>
      <c r="L216">
        <v>422670</v>
      </c>
    </row>
    <row r="217" spans="1:12" x14ac:dyDescent="0.25">
      <c r="A217">
        <v>402941</v>
      </c>
      <c r="B217" t="s">
        <v>229</v>
      </c>
      <c r="C217" t="s">
        <v>65</v>
      </c>
      <c r="D217" s="170">
        <f>INDEX('Rates lookup'!G:G,MATCH('Fringe by acct'!E217,'Rates lookup'!H:H,0))</f>
        <v>14.6</v>
      </c>
      <c r="E217" s="94">
        <f>INDEX('Rates lookup'!H:H,MATCH('Fringe by acct'!F217,'Rates lookup'!I:I,0))</f>
        <v>15</v>
      </c>
      <c r="F217" s="94">
        <f>INDEX('Rates lookup'!I:I,MATCH('Fringe by acct'!G217,'Rates lookup'!J:J,0))</f>
        <v>16.5</v>
      </c>
      <c r="G217" s="94">
        <f>INDEX('Rates lookup'!J:J,MATCH('Fringe by acct'!H217,'Rates lookup'!K:K,0))</f>
        <v>16</v>
      </c>
      <c r="H217" s="113">
        <v>17.7</v>
      </c>
      <c r="I217">
        <v>15.8</v>
      </c>
      <c r="J217">
        <v>15.8</v>
      </c>
      <c r="K217">
        <v>402750</v>
      </c>
      <c r="L217">
        <v>422670</v>
      </c>
    </row>
    <row r="218" spans="1:12" x14ac:dyDescent="0.25">
      <c r="A218">
        <v>402949</v>
      </c>
      <c r="B218" t="s">
        <v>230</v>
      </c>
      <c r="C218" t="s">
        <v>65</v>
      </c>
      <c r="D218" s="170">
        <f>INDEX('Rates lookup'!G:G,MATCH('Fringe by acct'!E218,'Rates lookup'!H:H,0))</f>
        <v>14.6</v>
      </c>
      <c r="E218" s="94">
        <f>INDEX('Rates lookup'!H:H,MATCH('Fringe by acct'!F218,'Rates lookup'!I:I,0))</f>
        <v>15</v>
      </c>
      <c r="F218" s="94">
        <f>INDEX('Rates lookup'!I:I,MATCH('Fringe by acct'!G218,'Rates lookup'!J:J,0))</f>
        <v>16.5</v>
      </c>
      <c r="G218" s="94">
        <f>INDEX('Rates lookup'!J:J,MATCH('Fringe by acct'!H218,'Rates lookup'!K:K,0))</f>
        <v>16</v>
      </c>
      <c r="H218" s="113">
        <v>17.7</v>
      </c>
      <c r="I218">
        <v>15.8</v>
      </c>
      <c r="J218">
        <v>15.8</v>
      </c>
      <c r="K218">
        <v>402750</v>
      </c>
      <c r="L218">
        <v>422670</v>
      </c>
    </row>
    <row r="219" spans="1:12" x14ac:dyDescent="0.25">
      <c r="A219">
        <v>402950</v>
      </c>
      <c r="B219" t="s">
        <v>231</v>
      </c>
      <c r="C219" t="s">
        <v>65</v>
      </c>
      <c r="D219" s="170">
        <f>INDEX('Rates lookup'!G:G,MATCH('Fringe by acct'!E219,'Rates lookup'!H:H,0))</f>
        <v>14.6</v>
      </c>
      <c r="E219" s="94">
        <f>INDEX('Rates lookup'!H:H,MATCH('Fringe by acct'!F219,'Rates lookup'!I:I,0))</f>
        <v>15</v>
      </c>
      <c r="F219" s="94">
        <f>INDEX('Rates lookup'!I:I,MATCH('Fringe by acct'!G219,'Rates lookup'!J:J,0))</f>
        <v>16.5</v>
      </c>
      <c r="G219" s="94">
        <f>INDEX('Rates lookup'!J:J,MATCH('Fringe by acct'!H219,'Rates lookup'!K:K,0))</f>
        <v>16</v>
      </c>
      <c r="H219" s="113">
        <v>17.7</v>
      </c>
      <c r="I219">
        <v>15.8</v>
      </c>
      <c r="J219">
        <v>15.8</v>
      </c>
      <c r="K219">
        <v>402750</v>
      </c>
      <c r="L219">
        <v>422670</v>
      </c>
    </row>
    <row r="220" spans="1:12" x14ac:dyDescent="0.25">
      <c r="A220">
        <v>402951</v>
      </c>
      <c r="B220" t="s">
        <v>232</v>
      </c>
      <c r="C220" t="s">
        <v>65</v>
      </c>
      <c r="D220" s="170">
        <f>INDEX('Rates lookup'!G:G,MATCH('Fringe by acct'!E220,'Rates lookup'!H:H,0))</f>
        <v>14.6</v>
      </c>
      <c r="E220" s="94">
        <f>INDEX('Rates lookup'!H:H,MATCH('Fringe by acct'!F220,'Rates lookup'!I:I,0))</f>
        <v>15</v>
      </c>
      <c r="F220" s="94">
        <f>INDEX('Rates lookup'!I:I,MATCH('Fringe by acct'!G220,'Rates lookup'!J:J,0))</f>
        <v>16.5</v>
      </c>
      <c r="G220" s="94">
        <f>INDEX('Rates lookup'!J:J,MATCH('Fringe by acct'!H220,'Rates lookup'!K:K,0))</f>
        <v>16</v>
      </c>
      <c r="H220" s="113">
        <v>17.7</v>
      </c>
      <c r="I220">
        <v>15.8</v>
      </c>
      <c r="J220">
        <v>15.8</v>
      </c>
      <c r="K220">
        <v>402750</v>
      </c>
      <c r="L220">
        <v>422670</v>
      </c>
    </row>
    <row r="221" spans="1:12" x14ac:dyDescent="0.25">
      <c r="A221">
        <v>402961</v>
      </c>
      <c r="B221" t="s">
        <v>233</v>
      </c>
      <c r="C221" t="s">
        <v>65</v>
      </c>
      <c r="D221" s="170">
        <f>INDEX('Rates lookup'!G:G,MATCH('Fringe by acct'!E221,'Rates lookup'!H:H,0))</f>
        <v>14.6</v>
      </c>
      <c r="E221" s="94">
        <f>INDEX('Rates lookup'!H:H,MATCH('Fringe by acct'!F221,'Rates lookup'!I:I,0))</f>
        <v>15</v>
      </c>
      <c r="F221" s="94">
        <f>INDEX('Rates lookup'!I:I,MATCH('Fringe by acct'!G221,'Rates lookup'!J:J,0))</f>
        <v>16.5</v>
      </c>
      <c r="G221" s="94">
        <f>INDEX('Rates lookup'!J:J,MATCH('Fringe by acct'!H221,'Rates lookup'!K:K,0))</f>
        <v>16</v>
      </c>
      <c r="H221" s="113">
        <v>17.7</v>
      </c>
      <c r="I221">
        <v>15.8</v>
      </c>
      <c r="J221">
        <v>15.8</v>
      </c>
      <c r="K221">
        <v>402750</v>
      </c>
      <c r="L221">
        <v>422670</v>
      </c>
    </row>
    <row r="222" spans="1:12" x14ac:dyDescent="0.25">
      <c r="A222">
        <v>402971</v>
      </c>
      <c r="B222" t="s">
        <v>234</v>
      </c>
      <c r="C222" t="s">
        <v>65</v>
      </c>
      <c r="D222" s="170">
        <f>INDEX('Rates lookup'!G:G,MATCH('Fringe by acct'!E222,'Rates lookup'!H:H,0))</f>
        <v>14.6</v>
      </c>
      <c r="E222" s="94">
        <f>INDEX('Rates lookup'!H:H,MATCH('Fringe by acct'!F222,'Rates lookup'!I:I,0))</f>
        <v>15</v>
      </c>
      <c r="F222" s="94">
        <f>INDEX('Rates lookup'!I:I,MATCH('Fringe by acct'!G222,'Rates lookup'!J:J,0))</f>
        <v>16.5</v>
      </c>
      <c r="G222" s="94">
        <f>INDEX('Rates lookup'!J:J,MATCH('Fringe by acct'!H222,'Rates lookup'!K:K,0))</f>
        <v>16</v>
      </c>
      <c r="H222" s="113">
        <v>17.7</v>
      </c>
      <c r="I222">
        <v>15.8</v>
      </c>
      <c r="J222">
        <v>15.8</v>
      </c>
      <c r="K222">
        <v>402750</v>
      </c>
      <c r="L222">
        <v>422670</v>
      </c>
    </row>
    <row r="223" spans="1:12" x14ac:dyDescent="0.25">
      <c r="A223">
        <v>402985</v>
      </c>
      <c r="B223" t="s">
        <v>235</v>
      </c>
      <c r="C223" t="s">
        <v>65</v>
      </c>
      <c r="D223" s="170">
        <f>INDEX('Rates lookup'!G:G,MATCH('Fringe by acct'!E223,'Rates lookup'!H:H,0))</f>
        <v>14.6</v>
      </c>
      <c r="E223" s="94">
        <f>INDEX('Rates lookup'!H:H,MATCH('Fringe by acct'!F223,'Rates lookup'!I:I,0))</f>
        <v>15</v>
      </c>
      <c r="F223" s="94">
        <f>INDEX('Rates lookup'!I:I,MATCH('Fringe by acct'!G223,'Rates lookup'!J:J,0))</f>
        <v>16.5</v>
      </c>
      <c r="G223" s="94">
        <f>INDEX('Rates lookup'!J:J,MATCH('Fringe by acct'!H223,'Rates lookup'!K:K,0))</f>
        <v>16</v>
      </c>
      <c r="H223" s="113">
        <v>17.7</v>
      </c>
      <c r="I223">
        <v>15.8</v>
      </c>
      <c r="J223">
        <v>15.8</v>
      </c>
      <c r="K223">
        <v>402750</v>
      </c>
      <c r="L223">
        <v>422670</v>
      </c>
    </row>
    <row r="224" spans="1:12" x14ac:dyDescent="0.25">
      <c r="A224">
        <v>402990</v>
      </c>
      <c r="B224" t="s">
        <v>236</v>
      </c>
      <c r="C224" t="s">
        <v>65</v>
      </c>
      <c r="D224" s="170">
        <f>INDEX('Rates lookup'!G:G,MATCH('Fringe by acct'!E224,'Rates lookup'!H:H,0))</f>
        <v>14.6</v>
      </c>
      <c r="E224" s="94">
        <f>INDEX('Rates lookup'!H:H,MATCH('Fringe by acct'!F224,'Rates lookup'!I:I,0))</f>
        <v>15</v>
      </c>
      <c r="F224" s="94">
        <f>INDEX('Rates lookup'!I:I,MATCH('Fringe by acct'!G224,'Rates lookup'!J:J,0))</f>
        <v>16.5</v>
      </c>
      <c r="G224" s="94">
        <f>INDEX('Rates lookup'!J:J,MATCH('Fringe by acct'!H224,'Rates lookup'!K:K,0))</f>
        <v>16</v>
      </c>
      <c r="H224" s="113">
        <v>17.7</v>
      </c>
      <c r="I224">
        <v>15.8</v>
      </c>
      <c r="J224">
        <v>15.8</v>
      </c>
      <c r="K224">
        <v>402990</v>
      </c>
      <c r="L224">
        <v>422810</v>
      </c>
    </row>
    <row r="225" spans="1:12" x14ac:dyDescent="0.25">
      <c r="A225">
        <v>405000</v>
      </c>
      <c r="B225" t="s">
        <v>237</v>
      </c>
      <c r="C225" t="s">
        <v>29</v>
      </c>
      <c r="D225" s="170">
        <f>INDEX('Rates lookup'!G:G,MATCH('Fringe by acct'!E225,'Rates lookup'!H:H,0))</f>
        <v>40</v>
      </c>
      <c r="E225" s="94">
        <f>INDEX('Rates lookup'!H:H,MATCH('Fringe by acct'!F225,'Rates lookup'!I:I,0))</f>
        <v>39.1</v>
      </c>
      <c r="F225" s="94">
        <f>INDEX('Rates lookup'!I:I,MATCH('Fringe by acct'!G225,'Rates lookup'!J:J,0))</f>
        <v>37.9</v>
      </c>
      <c r="G225" s="94">
        <f>INDEX('Rates lookup'!J:J,MATCH('Fringe by acct'!H225,'Rates lookup'!K:K,0))</f>
        <v>37.299999999999997</v>
      </c>
      <c r="H225" s="113">
        <v>37</v>
      </c>
      <c r="I225">
        <v>36.4</v>
      </c>
      <c r="J225">
        <v>36.6</v>
      </c>
      <c r="K225">
        <v>405000</v>
      </c>
      <c r="L225">
        <v>425000</v>
      </c>
    </row>
    <row r="226" spans="1:12" x14ac:dyDescent="0.25">
      <c r="A226">
        <v>405100</v>
      </c>
      <c r="B226" t="s">
        <v>238</v>
      </c>
      <c r="C226" t="s">
        <v>29</v>
      </c>
      <c r="D226" s="170">
        <f>INDEX('Rates lookup'!G:G,MATCH('Fringe by acct'!E226,'Rates lookup'!H:H,0))</f>
        <v>40</v>
      </c>
      <c r="E226" s="94">
        <f>INDEX('Rates lookup'!H:H,MATCH('Fringe by acct'!F226,'Rates lookup'!I:I,0))</f>
        <v>39.1</v>
      </c>
      <c r="F226" s="94">
        <f>INDEX('Rates lookup'!I:I,MATCH('Fringe by acct'!G226,'Rates lookup'!J:J,0))</f>
        <v>37.9</v>
      </c>
      <c r="G226" s="94">
        <f>INDEX('Rates lookup'!J:J,MATCH('Fringe by acct'!H226,'Rates lookup'!K:K,0))</f>
        <v>37.299999999999997</v>
      </c>
      <c r="H226" s="113">
        <v>37</v>
      </c>
      <c r="I226">
        <v>36.4</v>
      </c>
      <c r="J226">
        <v>36.6</v>
      </c>
      <c r="K226">
        <v>405000</v>
      </c>
      <c r="L226">
        <v>425000</v>
      </c>
    </row>
    <row r="227" spans="1:12" x14ac:dyDescent="0.25">
      <c r="A227">
        <v>405110</v>
      </c>
      <c r="B227" t="s">
        <v>239</v>
      </c>
      <c r="C227" t="s">
        <v>204</v>
      </c>
      <c r="D227" s="170">
        <f>INDEX('Rates lookup'!G:G,MATCH('Fringe by acct'!E227,'Rates lookup'!H:H,0))</f>
        <v>35.700000000000003</v>
      </c>
      <c r="E227" s="94">
        <f>INDEX('Rates lookup'!H:H,MATCH('Fringe by acct'!F227,'Rates lookup'!I:I,0))</f>
        <v>35.5</v>
      </c>
      <c r="F227" s="94">
        <f>INDEX('Rates lookup'!I:I,MATCH('Fringe by acct'!G227,'Rates lookup'!J:J,0))</f>
        <v>35.9</v>
      </c>
      <c r="G227" s="94">
        <f>INDEX('Rates lookup'!J:J,MATCH('Fringe by acct'!H227,'Rates lookup'!K:K,0))</f>
        <v>34</v>
      </c>
      <c r="H227" s="113">
        <v>34.299999999999997</v>
      </c>
      <c r="I227">
        <v>34.5</v>
      </c>
      <c r="J227" t="s">
        <v>205</v>
      </c>
      <c r="K227">
        <v>405100</v>
      </c>
      <c r="L227">
        <v>425000</v>
      </c>
    </row>
    <row r="228" spans="1:12" x14ac:dyDescent="0.25">
      <c r="A228">
        <v>405111</v>
      </c>
      <c r="B228" t="s">
        <v>240</v>
      </c>
      <c r="C228" t="s">
        <v>14</v>
      </c>
      <c r="D228" s="170">
        <f>INDEX('Rates lookup'!G:G,MATCH('Fringe by acct'!E228,'Rates lookup'!H:H,0))</f>
        <v>0</v>
      </c>
      <c r="E228" s="94">
        <f>INDEX('Rates lookup'!H:H,MATCH('Fringe by acct'!F228,'Rates lookup'!I:I,0))</f>
        <v>0</v>
      </c>
      <c r="F228" s="94">
        <f>INDEX('Rates lookup'!I:I,MATCH('Fringe by acct'!G228,'Rates lookup'!J:J,0))</f>
        <v>0</v>
      </c>
      <c r="G228" s="94">
        <f>INDEX('Rates lookup'!J:J,MATCH('Fringe by acct'!H228,'Rates lookup'!K:K,0))</f>
        <v>0</v>
      </c>
      <c r="H228" s="113">
        <v>0</v>
      </c>
      <c r="I228">
        <v>0</v>
      </c>
      <c r="J228">
        <v>0</v>
      </c>
      <c r="K228">
        <v>405000</v>
      </c>
      <c r="L228">
        <v>425000</v>
      </c>
    </row>
    <row r="229" spans="1:12" x14ac:dyDescent="0.25">
      <c r="A229">
        <v>405112</v>
      </c>
      <c r="B229" t="s">
        <v>241</v>
      </c>
      <c r="C229" t="s">
        <v>14</v>
      </c>
      <c r="D229" s="170">
        <f>INDEX('Rates lookup'!G:G,MATCH('Fringe by acct'!E229,'Rates lookup'!H:H,0))</f>
        <v>0</v>
      </c>
      <c r="E229" s="94">
        <f>INDEX('Rates lookup'!H:H,MATCH('Fringe by acct'!F229,'Rates lookup'!I:I,0))</f>
        <v>0</v>
      </c>
      <c r="F229" s="94">
        <f>INDEX('Rates lookup'!I:I,MATCH('Fringe by acct'!G229,'Rates lookup'!J:J,0))</f>
        <v>0</v>
      </c>
      <c r="G229" s="94">
        <f>INDEX('Rates lookup'!J:J,MATCH('Fringe by acct'!H229,'Rates lookup'!K:K,0))</f>
        <v>0</v>
      </c>
      <c r="H229" s="113">
        <v>0</v>
      </c>
      <c r="I229">
        <v>0</v>
      </c>
      <c r="J229">
        <v>0</v>
      </c>
      <c r="K229">
        <v>405000</v>
      </c>
      <c r="L229">
        <v>425000</v>
      </c>
    </row>
    <row r="230" spans="1:12" x14ac:dyDescent="0.25">
      <c r="A230">
        <v>405113</v>
      </c>
      <c r="B230" t="s">
        <v>242</v>
      </c>
      <c r="C230" t="s">
        <v>204</v>
      </c>
      <c r="D230" s="170">
        <f>INDEX('Rates lookup'!G:G,MATCH('Fringe by acct'!E230,'Rates lookup'!H:H,0))</f>
        <v>35.700000000000003</v>
      </c>
      <c r="E230" s="94">
        <f>INDEX('Rates lookup'!H:H,MATCH('Fringe by acct'!F230,'Rates lookup'!I:I,0))</f>
        <v>35.5</v>
      </c>
      <c r="F230" s="94">
        <f>INDEX('Rates lookup'!I:I,MATCH('Fringe by acct'!G230,'Rates lookup'!J:J,0))</f>
        <v>35.9</v>
      </c>
      <c r="G230" s="94">
        <f>INDEX('Rates lookup'!J:J,MATCH('Fringe by acct'!H230,'Rates lookup'!K:K,0))</f>
        <v>34</v>
      </c>
      <c r="H230" s="113">
        <v>34.299999999999997</v>
      </c>
      <c r="I230">
        <v>34.5</v>
      </c>
      <c r="J230" t="s">
        <v>205</v>
      </c>
      <c r="K230">
        <v>405100</v>
      </c>
      <c r="L230">
        <v>425000</v>
      </c>
    </row>
    <row r="231" spans="1:12" x14ac:dyDescent="0.25">
      <c r="A231">
        <v>405114</v>
      </c>
      <c r="B231" t="s">
        <v>243</v>
      </c>
      <c r="C231" t="s">
        <v>204</v>
      </c>
      <c r="D231" s="170">
        <f>INDEX('Rates lookup'!G:G,MATCH('Fringe by acct'!E231,'Rates lookup'!H:H,0))</f>
        <v>35.700000000000003</v>
      </c>
      <c r="E231" s="94">
        <f>INDEX('Rates lookup'!H:H,MATCH('Fringe by acct'!F231,'Rates lookup'!I:I,0))</f>
        <v>35.5</v>
      </c>
      <c r="F231" s="94">
        <f>INDEX('Rates lookup'!I:I,MATCH('Fringe by acct'!G231,'Rates lookup'!J:J,0))</f>
        <v>35.9</v>
      </c>
      <c r="G231" s="94">
        <f>INDEX('Rates lookup'!J:J,MATCH('Fringe by acct'!H231,'Rates lookup'!K:K,0))</f>
        <v>34</v>
      </c>
      <c r="H231" s="113">
        <v>34.299999999999997</v>
      </c>
      <c r="I231">
        <v>34.5</v>
      </c>
      <c r="J231" t="s">
        <v>205</v>
      </c>
      <c r="K231">
        <v>405100</v>
      </c>
      <c r="L231">
        <v>425000</v>
      </c>
    </row>
    <row r="232" spans="1:12" x14ac:dyDescent="0.25">
      <c r="A232">
        <v>405120</v>
      </c>
      <c r="B232" t="s">
        <v>244</v>
      </c>
      <c r="C232" t="s">
        <v>14</v>
      </c>
      <c r="D232" s="170">
        <f>INDEX('Rates lookup'!G:G,MATCH('Fringe by acct'!E232,'Rates lookup'!H:H,0))</f>
        <v>0</v>
      </c>
      <c r="E232" s="94">
        <f>INDEX('Rates lookup'!H:H,MATCH('Fringe by acct'!F232,'Rates lookup'!I:I,0))</f>
        <v>0</v>
      </c>
      <c r="F232" s="94">
        <f>INDEX('Rates lookup'!I:I,MATCH('Fringe by acct'!G232,'Rates lookup'!J:J,0))</f>
        <v>0</v>
      </c>
      <c r="G232" s="94">
        <f>INDEX('Rates lookup'!J:J,MATCH('Fringe by acct'!H232,'Rates lookup'!K:K,0))</f>
        <v>0</v>
      </c>
      <c r="H232" s="113">
        <v>0</v>
      </c>
      <c r="I232">
        <v>0</v>
      </c>
      <c r="J232">
        <v>0</v>
      </c>
      <c r="K232">
        <v>405000</v>
      </c>
      <c r="L232">
        <v>425000</v>
      </c>
    </row>
    <row r="233" spans="1:12" x14ac:dyDescent="0.25">
      <c r="A233">
        <v>405121</v>
      </c>
      <c r="B233" t="s">
        <v>245</v>
      </c>
      <c r="C233" t="s">
        <v>14</v>
      </c>
      <c r="D233" s="170">
        <f>INDEX('Rates lookup'!G:G,MATCH('Fringe by acct'!E233,'Rates lookup'!H:H,0))</f>
        <v>0</v>
      </c>
      <c r="E233" s="94">
        <f>INDEX('Rates lookup'!H:H,MATCH('Fringe by acct'!F233,'Rates lookup'!I:I,0))</f>
        <v>0</v>
      </c>
      <c r="F233" s="94">
        <f>INDEX('Rates lookup'!I:I,MATCH('Fringe by acct'!G233,'Rates lookup'!J:J,0))</f>
        <v>0</v>
      </c>
      <c r="G233" s="94">
        <f>INDEX('Rates lookup'!J:J,MATCH('Fringe by acct'!H233,'Rates lookup'!K:K,0))</f>
        <v>0</v>
      </c>
      <c r="H233" s="113">
        <v>0</v>
      </c>
      <c r="I233">
        <v>0</v>
      </c>
      <c r="J233">
        <v>0</v>
      </c>
      <c r="K233">
        <v>405000</v>
      </c>
      <c r="L233">
        <v>425000</v>
      </c>
    </row>
    <row r="234" spans="1:12" x14ac:dyDescent="0.25">
      <c r="A234">
        <v>405130</v>
      </c>
      <c r="B234" t="s">
        <v>246</v>
      </c>
      <c r="C234" t="s">
        <v>29</v>
      </c>
      <c r="D234" s="170">
        <f>INDEX('Rates lookup'!G:G,MATCH('Fringe by acct'!E234,'Rates lookup'!H:H,0))</f>
        <v>40</v>
      </c>
      <c r="E234" s="94">
        <f>INDEX('Rates lookup'!H:H,MATCH('Fringe by acct'!F234,'Rates lookup'!I:I,0))</f>
        <v>39.1</v>
      </c>
      <c r="F234" s="94">
        <f>INDEX('Rates lookup'!I:I,MATCH('Fringe by acct'!G234,'Rates lookup'!J:J,0))</f>
        <v>37.9</v>
      </c>
      <c r="G234" s="94">
        <f>INDEX('Rates lookup'!J:J,MATCH('Fringe by acct'!H234,'Rates lookup'!K:K,0))</f>
        <v>37.299999999999997</v>
      </c>
      <c r="H234" s="113">
        <v>37</v>
      </c>
      <c r="I234">
        <v>36.4</v>
      </c>
      <c r="J234">
        <v>36.6</v>
      </c>
      <c r="K234">
        <v>405000</v>
      </c>
      <c r="L234">
        <v>425000</v>
      </c>
    </row>
    <row r="235" spans="1:12" x14ac:dyDescent="0.25">
      <c r="A235">
        <v>405131</v>
      </c>
      <c r="B235" t="s">
        <v>247</v>
      </c>
      <c r="C235" t="s">
        <v>29</v>
      </c>
      <c r="D235" s="170">
        <f>INDEX('Rates lookup'!G:G,MATCH('Fringe by acct'!E235,'Rates lookup'!H:H,0))</f>
        <v>40</v>
      </c>
      <c r="E235" s="94">
        <f>INDEX('Rates lookup'!H:H,MATCH('Fringe by acct'!F235,'Rates lookup'!I:I,0))</f>
        <v>39.1</v>
      </c>
      <c r="F235" s="94">
        <f>INDEX('Rates lookup'!I:I,MATCH('Fringe by acct'!G235,'Rates lookup'!J:J,0))</f>
        <v>37.9</v>
      </c>
      <c r="G235" s="94">
        <f>INDEX('Rates lookup'!J:J,MATCH('Fringe by acct'!H235,'Rates lookup'!K:K,0))</f>
        <v>37.299999999999997</v>
      </c>
      <c r="H235" s="113">
        <v>37</v>
      </c>
      <c r="I235">
        <v>36.4</v>
      </c>
      <c r="J235">
        <v>36.6</v>
      </c>
      <c r="K235">
        <v>405000</v>
      </c>
      <c r="L235">
        <v>425000</v>
      </c>
    </row>
    <row r="236" spans="1:12" x14ac:dyDescent="0.25">
      <c r="A236">
        <v>405141</v>
      </c>
      <c r="B236" t="s">
        <v>248</v>
      </c>
      <c r="C236" t="s">
        <v>29</v>
      </c>
      <c r="D236" s="170">
        <f>INDEX('Rates lookup'!G:G,MATCH('Fringe by acct'!E236,'Rates lookup'!H:H,0))</f>
        <v>40</v>
      </c>
      <c r="E236" s="94">
        <f>INDEX('Rates lookup'!H:H,MATCH('Fringe by acct'!F236,'Rates lookup'!I:I,0))</f>
        <v>39.1</v>
      </c>
      <c r="F236" s="94">
        <f>INDEX('Rates lookup'!I:I,MATCH('Fringe by acct'!G236,'Rates lookup'!J:J,0))</f>
        <v>37.9</v>
      </c>
      <c r="G236" s="94">
        <f>INDEX('Rates lookup'!J:J,MATCH('Fringe by acct'!H236,'Rates lookup'!K:K,0))</f>
        <v>37.299999999999997</v>
      </c>
      <c r="H236" s="113">
        <v>37</v>
      </c>
      <c r="I236">
        <v>36.4</v>
      </c>
      <c r="J236">
        <v>36.6</v>
      </c>
      <c r="K236">
        <v>405000</v>
      </c>
      <c r="L236">
        <v>425000</v>
      </c>
    </row>
    <row r="237" spans="1:12" x14ac:dyDescent="0.25">
      <c r="A237">
        <v>405145</v>
      </c>
      <c r="B237" t="s">
        <v>249</v>
      </c>
      <c r="C237" t="s">
        <v>29</v>
      </c>
      <c r="D237" s="170">
        <f>INDEX('Rates lookup'!G:G,MATCH('Fringe by acct'!E237,'Rates lookup'!H:H,0))</f>
        <v>40</v>
      </c>
      <c r="E237" s="94">
        <f>INDEX('Rates lookup'!H:H,MATCH('Fringe by acct'!F237,'Rates lookup'!I:I,0))</f>
        <v>39.1</v>
      </c>
      <c r="F237" s="94">
        <f>INDEX('Rates lookup'!I:I,MATCH('Fringe by acct'!G237,'Rates lookup'!J:J,0))</f>
        <v>37.9</v>
      </c>
      <c r="G237" s="94">
        <f>INDEX('Rates lookup'!J:J,MATCH('Fringe by acct'!H237,'Rates lookup'!K:K,0))</f>
        <v>37.299999999999997</v>
      </c>
      <c r="H237" s="113">
        <v>37</v>
      </c>
      <c r="I237">
        <v>36.4</v>
      </c>
      <c r="J237">
        <v>36.6</v>
      </c>
      <c r="K237">
        <v>405000</v>
      </c>
      <c r="L237">
        <v>425000</v>
      </c>
    </row>
    <row r="238" spans="1:12" x14ac:dyDescent="0.25">
      <c r="A238">
        <v>405149</v>
      </c>
      <c r="B238" t="s">
        <v>250</v>
      </c>
      <c r="C238" t="s">
        <v>29</v>
      </c>
      <c r="D238" s="170">
        <f>INDEX('Rates lookup'!G:G,MATCH('Fringe by acct'!E238,'Rates lookup'!H:H,0))</f>
        <v>40</v>
      </c>
      <c r="E238" s="94">
        <f>INDEX('Rates lookup'!H:H,MATCH('Fringe by acct'!F238,'Rates lookup'!I:I,0))</f>
        <v>39.1</v>
      </c>
      <c r="F238" s="94">
        <f>INDEX('Rates lookup'!I:I,MATCH('Fringe by acct'!G238,'Rates lookup'!J:J,0))</f>
        <v>37.9</v>
      </c>
      <c r="G238" s="94">
        <f>INDEX('Rates lookup'!J:J,MATCH('Fringe by acct'!H238,'Rates lookup'!K:K,0))</f>
        <v>37.299999999999997</v>
      </c>
      <c r="H238" s="113">
        <v>37</v>
      </c>
      <c r="I238">
        <v>36.4</v>
      </c>
      <c r="J238">
        <v>36.6</v>
      </c>
      <c r="K238">
        <v>405000</v>
      </c>
      <c r="L238">
        <v>425000</v>
      </c>
    </row>
    <row r="239" spans="1:12" x14ac:dyDescent="0.25">
      <c r="A239">
        <v>405150</v>
      </c>
      <c r="B239" t="s">
        <v>251</v>
      </c>
      <c r="C239" t="s">
        <v>29</v>
      </c>
      <c r="D239" s="170">
        <f>INDEX('Rates lookup'!G:G,MATCH('Fringe by acct'!E239,'Rates lookup'!H:H,0))</f>
        <v>40</v>
      </c>
      <c r="E239" s="94">
        <f>INDEX('Rates lookup'!H:H,MATCH('Fringe by acct'!F239,'Rates lookup'!I:I,0))</f>
        <v>39.1</v>
      </c>
      <c r="F239" s="94">
        <f>INDEX('Rates lookup'!I:I,MATCH('Fringe by acct'!G239,'Rates lookup'!J:J,0))</f>
        <v>37.9</v>
      </c>
      <c r="G239" s="94">
        <f>INDEX('Rates lookup'!J:J,MATCH('Fringe by acct'!H239,'Rates lookup'!K:K,0))</f>
        <v>37.299999999999997</v>
      </c>
      <c r="H239" s="113">
        <v>37</v>
      </c>
      <c r="I239">
        <v>36.4</v>
      </c>
      <c r="J239">
        <v>36.6</v>
      </c>
      <c r="K239">
        <v>405150</v>
      </c>
      <c r="L239">
        <v>425110</v>
      </c>
    </row>
    <row r="240" spans="1:12" x14ac:dyDescent="0.25">
      <c r="A240">
        <v>405160</v>
      </c>
      <c r="B240" t="s">
        <v>252</v>
      </c>
      <c r="C240" t="s">
        <v>204</v>
      </c>
      <c r="D240" s="170">
        <f>INDEX('Rates lookup'!G:G,MATCH('Fringe by acct'!E240,'Rates lookup'!H:H,0))</f>
        <v>35.700000000000003</v>
      </c>
      <c r="E240" s="94">
        <f>INDEX('Rates lookup'!H:H,MATCH('Fringe by acct'!F240,'Rates lookup'!I:I,0))</f>
        <v>35.5</v>
      </c>
      <c r="F240" s="94">
        <f>INDEX('Rates lookup'!I:I,MATCH('Fringe by acct'!G240,'Rates lookup'!J:J,0))</f>
        <v>35.9</v>
      </c>
      <c r="G240" s="94">
        <f>INDEX('Rates lookup'!J:J,MATCH('Fringe by acct'!H240,'Rates lookup'!K:K,0))</f>
        <v>34</v>
      </c>
      <c r="H240" s="113">
        <v>34.299999999999997</v>
      </c>
      <c r="I240">
        <v>34.5</v>
      </c>
      <c r="J240" t="s">
        <v>205</v>
      </c>
      <c r="K240">
        <v>405150</v>
      </c>
      <c r="L240">
        <v>425110</v>
      </c>
    </row>
    <row r="241" spans="1:12" x14ac:dyDescent="0.25">
      <c r="A241">
        <v>405161</v>
      </c>
      <c r="B241" t="s">
        <v>253</v>
      </c>
      <c r="C241" t="s">
        <v>204</v>
      </c>
      <c r="D241" s="170">
        <f>INDEX('Rates lookup'!G:G,MATCH('Fringe by acct'!E241,'Rates lookup'!H:H,0))</f>
        <v>35.700000000000003</v>
      </c>
      <c r="E241" s="94">
        <f>INDEX('Rates lookup'!H:H,MATCH('Fringe by acct'!F241,'Rates lookup'!I:I,0))</f>
        <v>35.5</v>
      </c>
      <c r="F241" s="94">
        <f>INDEX('Rates lookup'!I:I,MATCH('Fringe by acct'!G241,'Rates lookup'!J:J,0))</f>
        <v>35.9</v>
      </c>
      <c r="G241" s="94">
        <f>INDEX('Rates lookup'!J:J,MATCH('Fringe by acct'!H241,'Rates lookup'!K:K,0))</f>
        <v>34</v>
      </c>
      <c r="H241" s="113">
        <v>34.299999999999997</v>
      </c>
      <c r="I241">
        <v>34.5</v>
      </c>
      <c r="J241" t="s">
        <v>205</v>
      </c>
      <c r="K241">
        <v>405150</v>
      </c>
      <c r="L241">
        <v>425110</v>
      </c>
    </row>
    <row r="242" spans="1:12" x14ac:dyDescent="0.25">
      <c r="A242">
        <v>405162</v>
      </c>
      <c r="B242" t="s">
        <v>254</v>
      </c>
      <c r="C242" t="s">
        <v>204</v>
      </c>
      <c r="D242" s="170">
        <f>INDEX('Rates lookup'!G:G,MATCH('Fringe by acct'!E242,'Rates lookup'!H:H,0))</f>
        <v>35.700000000000003</v>
      </c>
      <c r="E242" s="94">
        <f>INDEX('Rates lookup'!H:H,MATCH('Fringe by acct'!F242,'Rates lookup'!I:I,0))</f>
        <v>35.5</v>
      </c>
      <c r="F242" s="94">
        <f>INDEX('Rates lookup'!I:I,MATCH('Fringe by acct'!G242,'Rates lookup'!J:J,0))</f>
        <v>35.9</v>
      </c>
      <c r="G242" s="94">
        <f>INDEX('Rates lookup'!J:J,MATCH('Fringe by acct'!H242,'Rates lookup'!K:K,0))</f>
        <v>34</v>
      </c>
      <c r="H242" s="113">
        <v>34.299999999999997</v>
      </c>
      <c r="I242">
        <v>34.5</v>
      </c>
      <c r="J242" t="s">
        <v>205</v>
      </c>
      <c r="K242">
        <v>405150</v>
      </c>
      <c r="L242">
        <v>425110</v>
      </c>
    </row>
    <row r="243" spans="1:12" x14ac:dyDescent="0.25">
      <c r="A243">
        <v>405200</v>
      </c>
      <c r="B243" t="s">
        <v>255</v>
      </c>
      <c r="C243" t="s">
        <v>29</v>
      </c>
      <c r="D243" s="170">
        <f>INDEX('Rates lookup'!G:G,MATCH('Fringe by acct'!E243,'Rates lookup'!H:H,0))</f>
        <v>40</v>
      </c>
      <c r="E243" s="94">
        <f>INDEX('Rates lookup'!H:H,MATCH('Fringe by acct'!F243,'Rates lookup'!I:I,0))</f>
        <v>39.1</v>
      </c>
      <c r="F243" s="94">
        <f>INDEX('Rates lookup'!I:I,MATCH('Fringe by acct'!G243,'Rates lookup'!J:J,0))</f>
        <v>37.9</v>
      </c>
      <c r="G243" s="94">
        <f>INDEX('Rates lookup'!J:J,MATCH('Fringe by acct'!H243,'Rates lookup'!K:K,0))</f>
        <v>37.299999999999997</v>
      </c>
      <c r="H243" s="113">
        <v>37</v>
      </c>
      <c r="I243">
        <v>36.4</v>
      </c>
      <c r="J243">
        <v>36.6</v>
      </c>
      <c r="K243">
        <v>405150</v>
      </c>
      <c r="L243">
        <v>425110</v>
      </c>
    </row>
    <row r="244" spans="1:12" x14ac:dyDescent="0.25">
      <c r="A244">
        <v>405230</v>
      </c>
      <c r="B244" t="s">
        <v>256</v>
      </c>
      <c r="C244" t="s">
        <v>29</v>
      </c>
      <c r="D244" s="170">
        <f>INDEX('Rates lookup'!G:G,MATCH('Fringe by acct'!E244,'Rates lookup'!H:H,0))</f>
        <v>40</v>
      </c>
      <c r="E244" s="94">
        <f>INDEX('Rates lookup'!H:H,MATCH('Fringe by acct'!F244,'Rates lookup'!I:I,0))</f>
        <v>39.1</v>
      </c>
      <c r="F244" s="94">
        <f>INDEX('Rates lookup'!I:I,MATCH('Fringe by acct'!G244,'Rates lookup'!J:J,0))</f>
        <v>37.9</v>
      </c>
      <c r="G244" s="94">
        <f>INDEX('Rates lookup'!J:J,MATCH('Fringe by acct'!H244,'Rates lookup'!K:K,0))</f>
        <v>37.299999999999997</v>
      </c>
      <c r="H244" s="113">
        <v>37</v>
      </c>
      <c r="I244">
        <v>36.4</v>
      </c>
      <c r="J244">
        <v>36.6</v>
      </c>
      <c r="K244">
        <v>405150</v>
      </c>
      <c r="L244">
        <v>425110</v>
      </c>
    </row>
    <row r="245" spans="1:12" x14ac:dyDescent="0.25">
      <c r="A245">
        <v>405231</v>
      </c>
      <c r="B245" t="s">
        <v>257</v>
      </c>
      <c r="C245" t="s">
        <v>29</v>
      </c>
      <c r="D245" s="170">
        <f>INDEX('Rates lookup'!G:G,MATCH('Fringe by acct'!E245,'Rates lookup'!H:H,0))</f>
        <v>40</v>
      </c>
      <c r="E245" s="94">
        <f>INDEX('Rates lookup'!H:H,MATCH('Fringe by acct'!F245,'Rates lookup'!I:I,0))</f>
        <v>39.1</v>
      </c>
      <c r="F245" s="94">
        <f>INDEX('Rates lookup'!I:I,MATCH('Fringe by acct'!G245,'Rates lookup'!J:J,0))</f>
        <v>37.9</v>
      </c>
      <c r="G245" s="94">
        <f>INDEX('Rates lookup'!J:J,MATCH('Fringe by acct'!H245,'Rates lookup'!K:K,0))</f>
        <v>37.299999999999997</v>
      </c>
      <c r="H245" s="113">
        <v>37</v>
      </c>
      <c r="I245">
        <v>36.4</v>
      </c>
      <c r="J245">
        <v>36.6</v>
      </c>
      <c r="K245">
        <v>405150</v>
      </c>
      <c r="L245">
        <v>425110</v>
      </c>
    </row>
    <row r="246" spans="1:12" x14ac:dyDescent="0.25">
      <c r="A246">
        <v>405241</v>
      </c>
      <c r="B246" t="s">
        <v>258</v>
      </c>
      <c r="C246" t="s">
        <v>29</v>
      </c>
      <c r="D246" s="170">
        <f>INDEX('Rates lookup'!G:G,MATCH('Fringe by acct'!E246,'Rates lookup'!H:H,0))</f>
        <v>40</v>
      </c>
      <c r="E246" s="94">
        <f>INDEX('Rates lookup'!H:H,MATCH('Fringe by acct'!F246,'Rates lookup'!I:I,0))</f>
        <v>39.1</v>
      </c>
      <c r="F246" s="94">
        <f>INDEX('Rates lookup'!I:I,MATCH('Fringe by acct'!G246,'Rates lookup'!J:J,0))</f>
        <v>37.9</v>
      </c>
      <c r="G246" s="94">
        <f>INDEX('Rates lookup'!J:J,MATCH('Fringe by acct'!H246,'Rates lookup'!K:K,0))</f>
        <v>37.299999999999997</v>
      </c>
      <c r="H246" s="113">
        <v>37</v>
      </c>
      <c r="I246">
        <v>36.4</v>
      </c>
      <c r="J246">
        <v>36.6</v>
      </c>
      <c r="K246">
        <v>405150</v>
      </c>
      <c r="L246">
        <v>425110</v>
      </c>
    </row>
    <row r="247" spans="1:12" x14ac:dyDescent="0.25">
      <c r="A247">
        <v>405249</v>
      </c>
      <c r="B247" t="s">
        <v>259</v>
      </c>
      <c r="C247" t="s">
        <v>29</v>
      </c>
      <c r="D247" s="170">
        <f>INDEX('Rates lookup'!G:G,MATCH('Fringe by acct'!E247,'Rates lookup'!H:H,0))</f>
        <v>40</v>
      </c>
      <c r="E247" s="94">
        <f>INDEX('Rates lookup'!H:H,MATCH('Fringe by acct'!F247,'Rates lookup'!I:I,0))</f>
        <v>39.1</v>
      </c>
      <c r="F247" s="94">
        <f>INDEX('Rates lookup'!I:I,MATCH('Fringe by acct'!G247,'Rates lookup'!J:J,0))</f>
        <v>37.9</v>
      </c>
      <c r="G247" s="94">
        <f>INDEX('Rates lookup'!J:J,MATCH('Fringe by acct'!H247,'Rates lookup'!K:K,0))</f>
        <v>37.299999999999997</v>
      </c>
      <c r="H247" s="113">
        <v>37</v>
      </c>
      <c r="I247">
        <v>36.4</v>
      </c>
      <c r="J247">
        <v>36.6</v>
      </c>
      <c r="K247">
        <v>405150</v>
      </c>
      <c r="L247">
        <v>425110</v>
      </c>
    </row>
    <row r="248" spans="1:12" x14ac:dyDescent="0.25">
      <c r="A248">
        <v>405250</v>
      </c>
      <c r="B248" t="s">
        <v>260</v>
      </c>
      <c r="C248" t="s">
        <v>65</v>
      </c>
      <c r="D248" s="170">
        <f>INDEX('Rates lookup'!G:G,MATCH('Fringe by acct'!E248,'Rates lookup'!H:H,0))</f>
        <v>14.6</v>
      </c>
      <c r="E248" s="94">
        <f>INDEX('Rates lookup'!H:H,MATCH('Fringe by acct'!F248,'Rates lookup'!I:I,0))</f>
        <v>15</v>
      </c>
      <c r="F248" s="94">
        <f>INDEX('Rates lookup'!I:I,MATCH('Fringe by acct'!G248,'Rates lookup'!J:J,0))</f>
        <v>16.5</v>
      </c>
      <c r="G248" s="94">
        <f>INDEX('Rates lookup'!J:J,MATCH('Fringe by acct'!H248,'Rates lookup'!K:K,0))</f>
        <v>16</v>
      </c>
      <c r="H248" s="113">
        <v>17.7</v>
      </c>
      <c r="I248">
        <v>15.8</v>
      </c>
      <c r="J248">
        <v>15.8</v>
      </c>
      <c r="K248">
        <v>405250</v>
      </c>
      <c r="L248">
        <v>425210</v>
      </c>
    </row>
    <row r="249" spans="1:12" x14ac:dyDescent="0.25">
      <c r="A249">
        <v>405300</v>
      </c>
      <c r="B249" t="s">
        <v>261</v>
      </c>
      <c r="C249" t="s">
        <v>65</v>
      </c>
      <c r="D249" s="170">
        <f>INDEX('Rates lookup'!G:G,MATCH('Fringe by acct'!E249,'Rates lookup'!H:H,0))</f>
        <v>14.6</v>
      </c>
      <c r="E249" s="94">
        <f>INDEX('Rates lookup'!H:H,MATCH('Fringe by acct'!F249,'Rates lookup'!I:I,0))</f>
        <v>15</v>
      </c>
      <c r="F249" s="94">
        <f>INDEX('Rates lookup'!I:I,MATCH('Fringe by acct'!G249,'Rates lookup'!J:J,0))</f>
        <v>16.5</v>
      </c>
      <c r="G249" s="94">
        <f>INDEX('Rates lookup'!J:J,MATCH('Fringe by acct'!H249,'Rates lookup'!K:K,0))</f>
        <v>16</v>
      </c>
      <c r="H249" s="113">
        <v>17.7</v>
      </c>
      <c r="I249">
        <v>15.8</v>
      </c>
      <c r="J249">
        <v>15.8</v>
      </c>
      <c r="K249">
        <v>405250</v>
      </c>
      <c r="L249">
        <v>425210</v>
      </c>
    </row>
    <row r="250" spans="1:12" x14ac:dyDescent="0.25">
      <c r="A250">
        <v>405330</v>
      </c>
      <c r="B250" t="s">
        <v>262</v>
      </c>
      <c r="C250" t="s">
        <v>65</v>
      </c>
      <c r="D250" s="170">
        <f>INDEX('Rates lookup'!G:G,MATCH('Fringe by acct'!E250,'Rates lookup'!H:H,0))</f>
        <v>14.6</v>
      </c>
      <c r="E250" s="94">
        <f>INDEX('Rates lookup'!H:H,MATCH('Fringe by acct'!F250,'Rates lookup'!I:I,0))</f>
        <v>15</v>
      </c>
      <c r="F250" s="94">
        <f>INDEX('Rates lookup'!I:I,MATCH('Fringe by acct'!G250,'Rates lookup'!J:J,0))</f>
        <v>16.5</v>
      </c>
      <c r="G250" s="94">
        <f>INDEX('Rates lookup'!J:J,MATCH('Fringe by acct'!H250,'Rates lookup'!K:K,0))</f>
        <v>16</v>
      </c>
      <c r="H250" s="113">
        <v>17.7</v>
      </c>
      <c r="I250">
        <v>15.8</v>
      </c>
      <c r="J250">
        <v>15.8</v>
      </c>
      <c r="K250">
        <v>405250</v>
      </c>
      <c r="L250">
        <v>425210</v>
      </c>
    </row>
    <row r="251" spans="1:12" x14ac:dyDescent="0.25">
      <c r="A251">
        <v>405331</v>
      </c>
      <c r="B251" t="s">
        <v>263</v>
      </c>
      <c r="C251" t="s">
        <v>65</v>
      </c>
      <c r="D251" s="170">
        <f>INDEX('Rates lookup'!G:G,MATCH('Fringe by acct'!E251,'Rates lookup'!H:H,0))</f>
        <v>14.6</v>
      </c>
      <c r="E251" s="94">
        <f>INDEX('Rates lookup'!H:H,MATCH('Fringe by acct'!F251,'Rates lookup'!I:I,0))</f>
        <v>15</v>
      </c>
      <c r="F251" s="94">
        <f>INDEX('Rates lookup'!I:I,MATCH('Fringe by acct'!G251,'Rates lookup'!J:J,0))</f>
        <v>16.5</v>
      </c>
      <c r="G251" s="94">
        <f>INDEX('Rates lookup'!J:J,MATCH('Fringe by acct'!H251,'Rates lookup'!K:K,0))</f>
        <v>16</v>
      </c>
      <c r="H251" s="113">
        <v>17.7</v>
      </c>
      <c r="I251">
        <v>15.8</v>
      </c>
      <c r="J251">
        <v>15.8</v>
      </c>
      <c r="K251">
        <v>405250</v>
      </c>
      <c r="L251">
        <v>425210</v>
      </c>
    </row>
    <row r="252" spans="1:12" x14ac:dyDescent="0.25">
      <c r="A252">
        <v>405341</v>
      </c>
      <c r="B252" t="s">
        <v>264</v>
      </c>
      <c r="C252" t="s">
        <v>65</v>
      </c>
      <c r="D252" s="170">
        <f>INDEX('Rates lookup'!G:G,MATCH('Fringe by acct'!E252,'Rates lookup'!H:H,0))</f>
        <v>14.6</v>
      </c>
      <c r="E252" s="94">
        <f>INDEX('Rates lookup'!H:H,MATCH('Fringe by acct'!F252,'Rates lookup'!I:I,0))</f>
        <v>15</v>
      </c>
      <c r="F252" s="94">
        <f>INDEX('Rates lookup'!I:I,MATCH('Fringe by acct'!G252,'Rates lookup'!J:J,0))</f>
        <v>16.5</v>
      </c>
      <c r="G252" s="94">
        <f>INDEX('Rates lookup'!J:J,MATCH('Fringe by acct'!H252,'Rates lookup'!K:K,0))</f>
        <v>16</v>
      </c>
      <c r="H252" s="113">
        <v>17.7</v>
      </c>
      <c r="I252">
        <v>15.8</v>
      </c>
      <c r="J252">
        <v>15.8</v>
      </c>
      <c r="K252">
        <v>405250</v>
      </c>
      <c r="L252">
        <v>425210</v>
      </c>
    </row>
    <row r="253" spans="1:12" x14ac:dyDescent="0.25">
      <c r="A253">
        <v>405349</v>
      </c>
      <c r="B253" t="s">
        <v>265</v>
      </c>
      <c r="C253" t="s">
        <v>65</v>
      </c>
      <c r="D253" s="170">
        <f>INDEX('Rates lookup'!G:G,MATCH('Fringe by acct'!E253,'Rates lookup'!H:H,0))</f>
        <v>14.6</v>
      </c>
      <c r="E253" s="94">
        <f>INDEX('Rates lookup'!H:H,MATCH('Fringe by acct'!F253,'Rates lookup'!I:I,0))</f>
        <v>15</v>
      </c>
      <c r="F253" s="94">
        <f>INDEX('Rates lookup'!I:I,MATCH('Fringe by acct'!G253,'Rates lookup'!J:J,0))</f>
        <v>16.5</v>
      </c>
      <c r="G253" s="94">
        <f>INDEX('Rates lookup'!J:J,MATCH('Fringe by acct'!H253,'Rates lookup'!K:K,0))</f>
        <v>16</v>
      </c>
      <c r="H253" s="113">
        <v>17.7</v>
      </c>
      <c r="I253">
        <v>15.8</v>
      </c>
      <c r="J253">
        <v>15.8</v>
      </c>
      <c r="K253">
        <v>405250</v>
      </c>
      <c r="L253">
        <v>425210</v>
      </c>
    </row>
    <row r="254" spans="1:12" x14ac:dyDescent="0.25">
      <c r="A254">
        <v>405350</v>
      </c>
      <c r="B254" t="s">
        <v>266</v>
      </c>
      <c r="C254" t="s">
        <v>65</v>
      </c>
      <c r="D254" s="170">
        <f>INDEX('Rates lookup'!G:G,MATCH('Fringe by acct'!E254,'Rates lookup'!H:H,0))</f>
        <v>14.6</v>
      </c>
      <c r="E254" s="94">
        <f>INDEX('Rates lookup'!H:H,MATCH('Fringe by acct'!F254,'Rates lookup'!I:I,0))</f>
        <v>15</v>
      </c>
      <c r="F254" s="94">
        <f>INDEX('Rates lookup'!I:I,MATCH('Fringe by acct'!G254,'Rates lookup'!J:J,0))</f>
        <v>16.5</v>
      </c>
      <c r="G254" s="94">
        <f>INDEX('Rates lookup'!J:J,MATCH('Fringe by acct'!H254,'Rates lookup'!K:K,0))</f>
        <v>16</v>
      </c>
      <c r="H254" s="113">
        <v>17.7</v>
      </c>
      <c r="I254">
        <v>15.8</v>
      </c>
      <c r="J254">
        <v>15.8</v>
      </c>
      <c r="K254">
        <v>405350</v>
      </c>
      <c r="L254">
        <v>425310</v>
      </c>
    </row>
    <row r="255" spans="1:12" x14ac:dyDescent="0.25">
      <c r="A255">
        <v>405400</v>
      </c>
      <c r="B255" t="s">
        <v>266</v>
      </c>
      <c r="C255" t="s">
        <v>65</v>
      </c>
      <c r="D255" s="170">
        <f>INDEX('Rates lookup'!G:G,MATCH('Fringe by acct'!E255,'Rates lookup'!H:H,0))</f>
        <v>14.6</v>
      </c>
      <c r="E255" s="94">
        <f>INDEX('Rates lookup'!H:H,MATCH('Fringe by acct'!F255,'Rates lookup'!I:I,0))</f>
        <v>15</v>
      </c>
      <c r="F255" s="94">
        <f>INDEX('Rates lookup'!I:I,MATCH('Fringe by acct'!G255,'Rates lookup'!J:J,0))</f>
        <v>16.5</v>
      </c>
      <c r="G255" s="94">
        <f>INDEX('Rates lookup'!J:J,MATCH('Fringe by acct'!H255,'Rates lookup'!K:K,0))</f>
        <v>16</v>
      </c>
      <c r="H255" s="113">
        <v>17.7</v>
      </c>
      <c r="I255">
        <v>15.8</v>
      </c>
      <c r="J255">
        <v>15.8</v>
      </c>
      <c r="K255">
        <v>405350</v>
      </c>
      <c r="L255">
        <v>425310</v>
      </c>
    </row>
    <row r="256" spans="1:12" x14ac:dyDescent="0.25">
      <c r="A256">
        <v>405430</v>
      </c>
      <c r="B256" t="s">
        <v>267</v>
      </c>
      <c r="C256" t="s">
        <v>65</v>
      </c>
      <c r="D256" s="170">
        <f>INDEX('Rates lookup'!G:G,MATCH('Fringe by acct'!E256,'Rates lookup'!H:H,0))</f>
        <v>14.6</v>
      </c>
      <c r="E256" s="94">
        <f>INDEX('Rates lookup'!H:H,MATCH('Fringe by acct'!F256,'Rates lookup'!I:I,0))</f>
        <v>15</v>
      </c>
      <c r="F256" s="94">
        <f>INDEX('Rates lookup'!I:I,MATCH('Fringe by acct'!G256,'Rates lookup'!J:J,0))</f>
        <v>16.5</v>
      </c>
      <c r="G256" s="94">
        <f>INDEX('Rates lookup'!J:J,MATCH('Fringe by acct'!H256,'Rates lookup'!K:K,0))</f>
        <v>16</v>
      </c>
      <c r="H256" s="113">
        <v>17.7</v>
      </c>
      <c r="I256">
        <v>15.8</v>
      </c>
      <c r="J256">
        <v>15.8</v>
      </c>
      <c r="K256">
        <v>405350</v>
      </c>
      <c r="L256">
        <v>425310</v>
      </c>
    </row>
    <row r="257" spans="1:12" x14ac:dyDescent="0.25">
      <c r="A257">
        <v>405431</v>
      </c>
      <c r="B257" t="s">
        <v>268</v>
      </c>
      <c r="C257" t="s">
        <v>65</v>
      </c>
      <c r="D257" s="170">
        <f>INDEX('Rates lookup'!G:G,MATCH('Fringe by acct'!E257,'Rates lookup'!H:H,0))</f>
        <v>14.6</v>
      </c>
      <c r="E257" s="94">
        <f>INDEX('Rates lookup'!H:H,MATCH('Fringe by acct'!F257,'Rates lookup'!I:I,0))</f>
        <v>15</v>
      </c>
      <c r="F257" s="94">
        <f>INDEX('Rates lookup'!I:I,MATCH('Fringe by acct'!G257,'Rates lookup'!J:J,0))</f>
        <v>16.5</v>
      </c>
      <c r="G257" s="94">
        <f>INDEX('Rates lookup'!J:J,MATCH('Fringe by acct'!H257,'Rates lookup'!K:K,0))</f>
        <v>16</v>
      </c>
      <c r="H257" s="113">
        <v>17.7</v>
      </c>
      <c r="I257">
        <v>15.8</v>
      </c>
      <c r="J257">
        <v>15.8</v>
      </c>
      <c r="K257">
        <v>405350</v>
      </c>
      <c r="L257">
        <v>425310</v>
      </c>
    </row>
    <row r="258" spans="1:12" x14ac:dyDescent="0.25">
      <c r="A258">
        <v>405441</v>
      </c>
      <c r="B258" t="s">
        <v>269</v>
      </c>
      <c r="C258" t="s">
        <v>65</v>
      </c>
      <c r="D258" s="170">
        <f>INDEX('Rates lookup'!G:G,MATCH('Fringe by acct'!E258,'Rates lookup'!H:H,0))</f>
        <v>14.6</v>
      </c>
      <c r="E258" s="94">
        <f>INDEX('Rates lookup'!H:H,MATCH('Fringe by acct'!F258,'Rates lookup'!I:I,0))</f>
        <v>15</v>
      </c>
      <c r="F258" s="94">
        <f>INDEX('Rates lookup'!I:I,MATCH('Fringe by acct'!G258,'Rates lookup'!J:J,0))</f>
        <v>16.5</v>
      </c>
      <c r="G258" s="94">
        <f>INDEX('Rates lookup'!J:J,MATCH('Fringe by acct'!H258,'Rates lookup'!K:K,0))</f>
        <v>16</v>
      </c>
      <c r="H258" s="113">
        <v>17.7</v>
      </c>
      <c r="I258">
        <v>15.8</v>
      </c>
      <c r="J258">
        <v>15.8</v>
      </c>
      <c r="K258">
        <v>405350</v>
      </c>
      <c r="L258">
        <v>425310</v>
      </c>
    </row>
    <row r="259" spans="1:12" x14ac:dyDescent="0.25">
      <c r="A259">
        <v>405449</v>
      </c>
      <c r="B259" t="s">
        <v>270</v>
      </c>
      <c r="C259" t="s">
        <v>65</v>
      </c>
      <c r="D259" s="170">
        <f>INDEX('Rates lookup'!G:G,MATCH('Fringe by acct'!E259,'Rates lookup'!H:H,0))</f>
        <v>14.6</v>
      </c>
      <c r="E259" s="94">
        <f>INDEX('Rates lookup'!H:H,MATCH('Fringe by acct'!F259,'Rates lookup'!I:I,0))</f>
        <v>15</v>
      </c>
      <c r="F259" s="94">
        <f>INDEX('Rates lookup'!I:I,MATCH('Fringe by acct'!G259,'Rates lookup'!J:J,0))</f>
        <v>16.5</v>
      </c>
      <c r="G259" s="94">
        <f>INDEX('Rates lookup'!J:J,MATCH('Fringe by acct'!H259,'Rates lookup'!K:K,0))</f>
        <v>16</v>
      </c>
      <c r="H259" s="113">
        <v>17.7</v>
      </c>
      <c r="I259">
        <v>15.8</v>
      </c>
      <c r="J259">
        <v>15.8</v>
      </c>
      <c r="K259">
        <v>405350</v>
      </c>
      <c r="L259">
        <v>425310</v>
      </c>
    </row>
    <row r="260" spans="1:12" x14ac:dyDescent="0.25">
      <c r="A260">
        <v>405490</v>
      </c>
      <c r="B260" t="s">
        <v>271</v>
      </c>
      <c r="C260" t="s">
        <v>29</v>
      </c>
      <c r="D260" s="170">
        <f>INDEX('Rates lookup'!G:G,MATCH('Fringe by acct'!E260,'Rates lookup'!H:H,0))</f>
        <v>40</v>
      </c>
      <c r="E260" s="94">
        <f>INDEX('Rates lookup'!H:H,MATCH('Fringe by acct'!F260,'Rates lookup'!I:I,0))</f>
        <v>39.1</v>
      </c>
      <c r="F260" s="94">
        <f>INDEX('Rates lookup'!I:I,MATCH('Fringe by acct'!G260,'Rates lookup'!J:J,0))</f>
        <v>37.9</v>
      </c>
      <c r="G260" s="94">
        <f>INDEX('Rates lookup'!J:J,MATCH('Fringe by acct'!H260,'Rates lookup'!K:K,0))</f>
        <v>37.299999999999997</v>
      </c>
      <c r="H260" s="113">
        <v>37</v>
      </c>
      <c r="I260">
        <v>36.4</v>
      </c>
      <c r="J260">
        <v>36.6</v>
      </c>
      <c r="K260">
        <v>405350</v>
      </c>
      <c r="L260">
        <v>425310</v>
      </c>
    </row>
    <row r="261" spans="1:12" x14ac:dyDescent="0.25">
      <c r="A261">
        <v>405510</v>
      </c>
      <c r="B261" t="s">
        <v>272</v>
      </c>
      <c r="C261" t="s">
        <v>29</v>
      </c>
      <c r="D261" s="170">
        <f>INDEX('Rates lookup'!G:G,MATCH('Fringe by acct'!E261,'Rates lookup'!H:H,0))</f>
        <v>40</v>
      </c>
      <c r="E261" s="94">
        <f>INDEX('Rates lookup'!H:H,MATCH('Fringe by acct'!F261,'Rates lookup'!I:I,0))</f>
        <v>39.1</v>
      </c>
      <c r="F261" s="94">
        <f>INDEX('Rates lookup'!I:I,MATCH('Fringe by acct'!G261,'Rates lookup'!J:J,0))</f>
        <v>37.9</v>
      </c>
      <c r="G261" s="94">
        <f>INDEX('Rates lookup'!J:J,MATCH('Fringe by acct'!H261,'Rates lookup'!K:K,0))</f>
        <v>37.299999999999997</v>
      </c>
      <c r="H261" s="113">
        <v>37</v>
      </c>
      <c r="I261">
        <v>36.4</v>
      </c>
      <c r="J261">
        <v>36.6</v>
      </c>
      <c r="K261">
        <v>405350</v>
      </c>
      <c r="L261">
        <v>425310</v>
      </c>
    </row>
    <row r="262" spans="1:12" x14ac:dyDescent="0.25">
      <c r="A262">
        <v>405511</v>
      </c>
      <c r="B262" t="s">
        <v>273</v>
      </c>
      <c r="C262" t="s">
        <v>29</v>
      </c>
      <c r="D262" s="170">
        <f>INDEX('Rates lookup'!G:G,MATCH('Fringe by acct'!E262,'Rates lookup'!H:H,0))</f>
        <v>40</v>
      </c>
      <c r="E262" s="94">
        <f>INDEX('Rates lookup'!H:H,MATCH('Fringe by acct'!F262,'Rates lookup'!I:I,0))</f>
        <v>39.1</v>
      </c>
      <c r="F262" s="94">
        <f>INDEX('Rates lookup'!I:I,MATCH('Fringe by acct'!G262,'Rates lookup'!J:J,0))</f>
        <v>37.9</v>
      </c>
      <c r="G262" s="94">
        <f>INDEX('Rates lookup'!J:J,MATCH('Fringe by acct'!H262,'Rates lookup'!K:K,0))</f>
        <v>37.299999999999997</v>
      </c>
      <c r="H262" s="113">
        <v>37</v>
      </c>
      <c r="I262">
        <v>36.4</v>
      </c>
      <c r="J262">
        <v>36.6</v>
      </c>
      <c r="K262">
        <v>405350</v>
      </c>
      <c r="L262">
        <v>425310</v>
      </c>
    </row>
    <row r="263" spans="1:12" x14ac:dyDescent="0.25">
      <c r="A263">
        <v>405526</v>
      </c>
      <c r="B263" t="s">
        <v>274</v>
      </c>
      <c r="C263" t="s">
        <v>29</v>
      </c>
      <c r="D263" s="170">
        <f>INDEX('Rates lookup'!G:G,MATCH('Fringe by acct'!E263,'Rates lookup'!H:H,0))</f>
        <v>40</v>
      </c>
      <c r="E263" s="94">
        <f>INDEX('Rates lookup'!H:H,MATCH('Fringe by acct'!F263,'Rates lookup'!I:I,0))</f>
        <v>39.1</v>
      </c>
      <c r="F263" s="94">
        <f>INDEX('Rates lookup'!I:I,MATCH('Fringe by acct'!G263,'Rates lookup'!J:J,0))</f>
        <v>37.9</v>
      </c>
      <c r="G263" s="94">
        <f>INDEX('Rates lookup'!J:J,MATCH('Fringe by acct'!H263,'Rates lookup'!K:K,0))</f>
        <v>37.299999999999997</v>
      </c>
      <c r="H263" s="113">
        <v>37</v>
      </c>
      <c r="I263">
        <v>36.4</v>
      </c>
      <c r="J263">
        <v>36.6</v>
      </c>
      <c r="K263">
        <v>405350</v>
      </c>
      <c r="L263">
        <v>425310</v>
      </c>
    </row>
    <row r="264" spans="1:12" x14ac:dyDescent="0.25">
      <c r="A264">
        <v>405930</v>
      </c>
      <c r="B264" t="s">
        <v>275</v>
      </c>
      <c r="C264" t="s">
        <v>65</v>
      </c>
      <c r="D264" s="170">
        <f>INDEX('Rates lookup'!G:G,MATCH('Fringe by acct'!E264,'Rates lookup'!H:H,0))</f>
        <v>14.6</v>
      </c>
      <c r="E264" s="94">
        <f>INDEX('Rates lookup'!H:H,MATCH('Fringe by acct'!F264,'Rates lookup'!I:I,0))</f>
        <v>15</v>
      </c>
      <c r="F264" s="94">
        <f>INDEX('Rates lookup'!I:I,MATCH('Fringe by acct'!G264,'Rates lookup'!J:J,0))</f>
        <v>16.5</v>
      </c>
      <c r="G264" s="94">
        <f>INDEX('Rates lookup'!J:J,MATCH('Fringe by acct'!H264,'Rates lookup'!K:K,0))</f>
        <v>16</v>
      </c>
      <c r="H264" s="113">
        <v>17.7</v>
      </c>
      <c r="I264">
        <v>15.8</v>
      </c>
      <c r="J264">
        <v>15.8</v>
      </c>
      <c r="K264">
        <v>405350</v>
      </c>
      <c r="L264">
        <v>425310</v>
      </c>
    </row>
    <row r="265" spans="1:12" x14ac:dyDescent="0.25">
      <c r="A265">
        <v>405995</v>
      </c>
      <c r="B265" t="s">
        <v>276</v>
      </c>
      <c r="C265" t="s">
        <v>29</v>
      </c>
      <c r="D265" s="170">
        <f>INDEX('Rates lookup'!G:G,MATCH('Fringe by acct'!E265,'Rates lookup'!H:H,0))</f>
        <v>40</v>
      </c>
      <c r="E265" s="94">
        <f>INDEX('Rates lookup'!H:H,MATCH('Fringe by acct'!F265,'Rates lookup'!I:I,0))</f>
        <v>39.1</v>
      </c>
      <c r="F265" s="94">
        <f>INDEX('Rates lookup'!I:I,MATCH('Fringe by acct'!G265,'Rates lookup'!J:J,0))</f>
        <v>37.9</v>
      </c>
      <c r="G265" s="94">
        <f>INDEX('Rates lookup'!J:J,MATCH('Fringe by acct'!H265,'Rates lookup'!K:K,0))</f>
        <v>37.299999999999997</v>
      </c>
      <c r="H265" s="113">
        <v>37</v>
      </c>
      <c r="I265">
        <v>36.4</v>
      </c>
      <c r="J265">
        <v>36.6</v>
      </c>
      <c r="K265">
        <v>405350</v>
      </c>
      <c r="L265">
        <v>425310</v>
      </c>
    </row>
    <row r="266" spans="1:12" x14ac:dyDescent="0.25">
      <c r="A266">
        <v>407500</v>
      </c>
      <c r="B266" t="s">
        <v>277</v>
      </c>
      <c r="C266" t="s">
        <v>278</v>
      </c>
      <c r="D266" s="170">
        <f>INDEX('Rates lookup'!G:G,MATCH('Fringe by acct'!E266,'Rates lookup'!H:H,0))</f>
        <v>1.8</v>
      </c>
      <c r="E266" s="94">
        <f>INDEX('Rates lookup'!H:H,MATCH('Fringe by acct'!F266,'Rates lookup'!I:I,0))</f>
        <v>1.2</v>
      </c>
      <c r="F266" s="94">
        <f>INDEX('Rates lookup'!I:I,MATCH('Fringe by acct'!G266,'Rates lookup'!J:J,0))</f>
        <v>1.7</v>
      </c>
      <c r="G266" s="94">
        <f>INDEX('Rates lookup'!J:J,MATCH('Fringe by acct'!H266,'Rates lookup'!K:K,0))</f>
        <v>1.3</v>
      </c>
      <c r="H266" s="113">
        <v>1.3</v>
      </c>
      <c r="I266">
        <v>1.1000000000000001</v>
      </c>
      <c r="J266">
        <v>0.8</v>
      </c>
      <c r="K266">
        <v>407500</v>
      </c>
      <c r="L266">
        <v>427500</v>
      </c>
    </row>
    <row r="267" spans="1:12" x14ac:dyDescent="0.25">
      <c r="A267">
        <v>407600</v>
      </c>
      <c r="B267" t="s">
        <v>279</v>
      </c>
      <c r="C267" t="s">
        <v>278</v>
      </c>
      <c r="D267" s="170">
        <f>INDEX('Rates lookup'!G:G,MATCH('Fringe by acct'!E267,'Rates lookup'!H:H,0))</f>
        <v>1.8</v>
      </c>
      <c r="E267" s="94">
        <f>INDEX('Rates lookup'!H:H,MATCH('Fringe by acct'!F267,'Rates lookup'!I:I,0))</f>
        <v>1.2</v>
      </c>
      <c r="F267" s="94">
        <f>INDEX('Rates lookup'!I:I,MATCH('Fringe by acct'!G267,'Rates lookup'!J:J,0))</f>
        <v>1.7</v>
      </c>
      <c r="G267" s="94">
        <f>INDEX('Rates lookup'!J:J,MATCH('Fringe by acct'!H267,'Rates lookup'!K:K,0))</f>
        <v>1.3</v>
      </c>
      <c r="H267" s="113">
        <v>1.3</v>
      </c>
      <c r="I267">
        <v>1.1000000000000001</v>
      </c>
      <c r="J267">
        <v>0.8</v>
      </c>
      <c r="K267">
        <v>407500</v>
      </c>
      <c r="L267">
        <v>427500</v>
      </c>
    </row>
    <row r="268" spans="1:12" x14ac:dyDescent="0.25">
      <c r="A268">
        <v>407699</v>
      </c>
      <c r="B268" t="s">
        <v>280</v>
      </c>
      <c r="C268" t="s">
        <v>278</v>
      </c>
      <c r="D268" s="170">
        <f>INDEX('Rates lookup'!G:G,MATCH('Fringe by acct'!E268,'Rates lookup'!H:H,0))</f>
        <v>1.8</v>
      </c>
      <c r="E268" s="94">
        <f>INDEX('Rates lookup'!H:H,MATCH('Fringe by acct'!F268,'Rates lookup'!I:I,0))</f>
        <v>1.2</v>
      </c>
      <c r="F268" s="94">
        <f>INDEX('Rates lookup'!I:I,MATCH('Fringe by acct'!G268,'Rates lookup'!J:J,0))</f>
        <v>1.7</v>
      </c>
      <c r="G268" s="94">
        <f>INDEX('Rates lookup'!J:J,MATCH('Fringe by acct'!H268,'Rates lookup'!K:K,0))</f>
        <v>1.3</v>
      </c>
      <c r="H268" s="113">
        <v>1.3</v>
      </c>
      <c r="I268">
        <v>1.1000000000000001</v>
      </c>
      <c r="J268">
        <v>0.8</v>
      </c>
      <c r="K268">
        <v>407500</v>
      </c>
      <c r="L268">
        <v>427500</v>
      </c>
    </row>
    <row r="269" spans="1:12" x14ac:dyDescent="0.25">
      <c r="A269">
        <v>407700</v>
      </c>
      <c r="B269" t="s">
        <v>281</v>
      </c>
      <c r="C269" t="s">
        <v>278</v>
      </c>
      <c r="D269" s="170">
        <f>INDEX('Rates lookup'!G:G,MATCH('Fringe by acct'!E269,'Rates lookup'!H:H,0))</f>
        <v>1.8</v>
      </c>
      <c r="E269" s="94">
        <f>INDEX('Rates lookup'!H:H,MATCH('Fringe by acct'!F269,'Rates lookup'!I:I,0))</f>
        <v>1.2</v>
      </c>
      <c r="F269" s="94">
        <f>INDEX('Rates lookup'!I:I,MATCH('Fringe by acct'!G269,'Rates lookup'!J:J,0))</f>
        <v>1.7</v>
      </c>
      <c r="G269" s="94">
        <f>INDEX('Rates lookup'!J:J,MATCH('Fringe by acct'!H269,'Rates lookup'!K:K,0))</f>
        <v>1.3</v>
      </c>
      <c r="H269" s="113">
        <v>1.3</v>
      </c>
      <c r="I269">
        <v>1.1000000000000001</v>
      </c>
      <c r="J269">
        <v>0.8</v>
      </c>
      <c r="K269">
        <v>407500</v>
      </c>
      <c r="L269">
        <v>427500</v>
      </c>
    </row>
    <row r="270" spans="1:12" x14ac:dyDescent="0.25">
      <c r="A270">
        <v>407701</v>
      </c>
      <c r="B270" t="s">
        <v>282</v>
      </c>
      <c r="C270" t="s">
        <v>278</v>
      </c>
      <c r="D270" s="170">
        <f>INDEX('Rates lookup'!G:G,MATCH('Fringe by acct'!E270,'Rates lookup'!H:H,0))</f>
        <v>1.8</v>
      </c>
      <c r="E270" s="94">
        <f>INDEX('Rates lookup'!H:H,MATCH('Fringe by acct'!F270,'Rates lookup'!I:I,0))</f>
        <v>1.2</v>
      </c>
      <c r="F270" s="94">
        <f>INDEX('Rates lookup'!I:I,MATCH('Fringe by acct'!G270,'Rates lookup'!J:J,0))</f>
        <v>1.7</v>
      </c>
      <c r="G270" s="94">
        <f>INDEX('Rates lookup'!J:J,MATCH('Fringe by acct'!H270,'Rates lookup'!K:K,0))</f>
        <v>1.3</v>
      </c>
      <c r="H270" s="113">
        <v>1.3</v>
      </c>
      <c r="I270">
        <v>1.1000000000000001</v>
      </c>
      <c r="J270">
        <v>0.8</v>
      </c>
      <c r="K270">
        <v>407500</v>
      </c>
      <c r="L270">
        <v>427500</v>
      </c>
    </row>
    <row r="271" spans="1:12" x14ac:dyDescent="0.25">
      <c r="A271">
        <v>407702</v>
      </c>
      <c r="B271" t="s">
        <v>283</v>
      </c>
      <c r="C271" t="s">
        <v>278</v>
      </c>
      <c r="D271" s="170">
        <f>INDEX('Rates lookup'!G:G,MATCH('Fringe by acct'!E271,'Rates lookup'!H:H,0))</f>
        <v>1.8</v>
      </c>
      <c r="E271" s="94">
        <f>INDEX('Rates lookup'!H:H,MATCH('Fringe by acct'!F271,'Rates lookup'!I:I,0))</f>
        <v>1.2</v>
      </c>
      <c r="F271" s="94">
        <f>INDEX('Rates lookup'!I:I,MATCH('Fringe by acct'!G271,'Rates lookup'!J:J,0))</f>
        <v>1.7</v>
      </c>
      <c r="G271" s="94">
        <f>INDEX('Rates lookup'!J:J,MATCH('Fringe by acct'!H271,'Rates lookup'!K:K,0))</f>
        <v>1.3</v>
      </c>
      <c r="H271" s="113">
        <v>1.3</v>
      </c>
      <c r="I271">
        <v>1.1000000000000001</v>
      </c>
      <c r="J271">
        <v>0.8</v>
      </c>
      <c r="K271">
        <v>407500</v>
      </c>
      <c r="L271">
        <v>427500</v>
      </c>
    </row>
    <row r="272" spans="1:12" x14ac:dyDescent="0.25">
      <c r="A272">
        <v>407799</v>
      </c>
      <c r="B272" t="s">
        <v>284</v>
      </c>
      <c r="C272" t="s">
        <v>278</v>
      </c>
      <c r="D272" s="170">
        <f>INDEX('Rates lookup'!G:G,MATCH('Fringe by acct'!E272,'Rates lookup'!H:H,0))</f>
        <v>1.8</v>
      </c>
      <c r="E272" s="94">
        <f>INDEX('Rates lookup'!H:H,MATCH('Fringe by acct'!F272,'Rates lookup'!I:I,0))</f>
        <v>1.2</v>
      </c>
      <c r="F272" s="94">
        <f>INDEX('Rates lookup'!I:I,MATCH('Fringe by acct'!G272,'Rates lookup'!J:J,0))</f>
        <v>1.7</v>
      </c>
      <c r="G272" s="94">
        <f>INDEX('Rates lookup'!J:J,MATCH('Fringe by acct'!H272,'Rates lookup'!K:K,0))</f>
        <v>1.3</v>
      </c>
      <c r="H272" s="113">
        <v>1.3</v>
      </c>
      <c r="I272">
        <v>1.1000000000000001</v>
      </c>
      <c r="J272">
        <v>0.8</v>
      </c>
      <c r="K272">
        <v>407500</v>
      </c>
      <c r="L272">
        <v>427500</v>
      </c>
    </row>
    <row r="273" spans="1:12" x14ac:dyDescent="0.25">
      <c r="A273">
        <v>407800</v>
      </c>
      <c r="B273" t="s">
        <v>285</v>
      </c>
      <c r="C273" t="s">
        <v>278</v>
      </c>
      <c r="D273" s="170">
        <f>INDEX('Rates lookup'!G:G,MATCH('Fringe by acct'!E273,'Rates lookup'!H:H,0))</f>
        <v>1.8</v>
      </c>
      <c r="E273" s="94">
        <f>INDEX('Rates lookup'!H:H,MATCH('Fringe by acct'!F273,'Rates lookup'!I:I,0))</f>
        <v>1.2</v>
      </c>
      <c r="F273" s="94">
        <f>INDEX('Rates lookup'!I:I,MATCH('Fringe by acct'!G273,'Rates lookup'!J:J,0))</f>
        <v>1.7</v>
      </c>
      <c r="G273" s="94">
        <f>INDEX('Rates lookup'!J:J,MATCH('Fringe by acct'!H273,'Rates lookup'!K:K,0))</f>
        <v>1.3</v>
      </c>
      <c r="H273" s="113">
        <v>1.3</v>
      </c>
      <c r="I273">
        <v>1.1000000000000001</v>
      </c>
      <c r="J273">
        <v>0.8</v>
      </c>
      <c r="K273">
        <v>407500</v>
      </c>
      <c r="L273">
        <v>427500</v>
      </c>
    </row>
    <row r="274" spans="1:12" x14ac:dyDescent="0.25">
      <c r="A274">
        <v>407801</v>
      </c>
      <c r="B274" t="s">
        <v>286</v>
      </c>
      <c r="C274" t="s">
        <v>278</v>
      </c>
      <c r="D274" s="170">
        <f>INDEX('Rates lookup'!G:G,MATCH('Fringe by acct'!E274,'Rates lookup'!H:H,0))</f>
        <v>1.8</v>
      </c>
      <c r="E274" s="94">
        <f>INDEX('Rates lookup'!H:H,MATCH('Fringe by acct'!F274,'Rates lookup'!I:I,0))</f>
        <v>1.2</v>
      </c>
      <c r="F274" s="94">
        <f>INDEX('Rates lookup'!I:I,MATCH('Fringe by acct'!G274,'Rates lookup'!J:J,0))</f>
        <v>1.7</v>
      </c>
      <c r="G274" s="94">
        <f>INDEX('Rates lookup'!J:J,MATCH('Fringe by acct'!H274,'Rates lookup'!K:K,0))</f>
        <v>1.3</v>
      </c>
      <c r="H274" s="113">
        <v>1.3</v>
      </c>
      <c r="I274">
        <v>1.1000000000000001</v>
      </c>
      <c r="J274">
        <v>0.8</v>
      </c>
      <c r="K274">
        <v>407500</v>
      </c>
      <c r="L274">
        <v>427500</v>
      </c>
    </row>
    <row r="275" spans="1:12" x14ac:dyDescent="0.25">
      <c r="A275">
        <v>407802</v>
      </c>
      <c r="B275" t="s">
        <v>287</v>
      </c>
      <c r="C275" t="s">
        <v>278</v>
      </c>
      <c r="D275" s="170">
        <f>INDEX('Rates lookup'!G:G,MATCH('Fringe by acct'!E275,'Rates lookup'!H:H,0))</f>
        <v>1.8</v>
      </c>
      <c r="E275" s="94">
        <f>INDEX('Rates lookup'!H:H,MATCH('Fringe by acct'!F275,'Rates lookup'!I:I,0))</f>
        <v>1.2</v>
      </c>
      <c r="F275" s="94">
        <f>INDEX('Rates lookup'!I:I,MATCH('Fringe by acct'!G275,'Rates lookup'!J:J,0))</f>
        <v>1.7</v>
      </c>
      <c r="G275" s="94">
        <f>INDEX('Rates lookup'!J:J,MATCH('Fringe by acct'!H275,'Rates lookup'!K:K,0))</f>
        <v>1.3</v>
      </c>
      <c r="H275" s="113">
        <v>1.3</v>
      </c>
      <c r="I275">
        <v>1.1000000000000001</v>
      </c>
      <c r="J275">
        <v>0.8</v>
      </c>
      <c r="K275">
        <v>407500</v>
      </c>
      <c r="L275">
        <v>427500</v>
      </c>
    </row>
    <row r="276" spans="1:12" x14ac:dyDescent="0.25">
      <c r="A276">
        <v>407899</v>
      </c>
      <c r="B276" t="s">
        <v>288</v>
      </c>
      <c r="C276" t="s">
        <v>278</v>
      </c>
      <c r="D276" s="170">
        <f>INDEX('Rates lookup'!G:G,MATCH('Fringe by acct'!E276,'Rates lookup'!H:H,0))</f>
        <v>1.8</v>
      </c>
      <c r="E276" s="94">
        <f>INDEX('Rates lookup'!H:H,MATCH('Fringe by acct'!F276,'Rates lookup'!I:I,0))</f>
        <v>1.2</v>
      </c>
      <c r="F276" s="94">
        <f>INDEX('Rates lookup'!I:I,MATCH('Fringe by acct'!G276,'Rates lookup'!J:J,0))</f>
        <v>1.7</v>
      </c>
      <c r="G276" s="94">
        <f>INDEX('Rates lookup'!J:J,MATCH('Fringe by acct'!H276,'Rates lookup'!K:K,0))</f>
        <v>1.3</v>
      </c>
      <c r="H276" s="113">
        <v>1.3</v>
      </c>
      <c r="I276">
        <v>1.1000000000000001</v>
      </c>
      <c r="J276">
        <v>0.8</v>
      </c>
      <c r="K276">
        <v>407500</v>
      </c>
      <c r="L276">
        <v>427500</v>
      </c>
    </row>
    <row r="277" spans="1:12" x14ac:dyDescent="0.25">
      <c r="A277">
        <v>407900</v>
      </c>
      <c r="B277" t="s">
        <v>289</v>
      </c>
      <c r="C277" t="s">
        <v>278</v>
      </c>
      <c r="D277" s="170">
        <f>INDEX('Rates lookup'!G:G,MATCH('Fringe by acct'!E277,'Rates lookup'!H:H,0))</f>
        <v>1.8</v>
      </c>
      <c r="E277" s="94">
        <f>INDEX('Rates lookup'!H:H,MATCH('Fringe by acct'!F277,'Rates lookup'!I:I,0))</f>
        <v>1.2</v>
      </c>
      <c r="F277" s="94">
        <f>INDEX('Rates lookup'!I:I,MATCH('Fringe by acct'!G277,'Rates lookup'!J:J,0))</f>
        <v>1.7</v>
      </c>
      <c r="G277" s="94">
        <f>INDEX('Rates lookup'!J:J,MATCH('Fringe by acct'!H277,'Rates lookup'!K:K,0))</f>
        <v>1.3</v>
      </c>
      <c r="H277" s="113">
        <v>1.3</v>
      </c>
      <c r="I277">
        <v>1.1000000000000001</v>
      </c>
      <c r="J277">
        <v>0.8</v>
      </c>
      <c r="K277">
        <v>407500</v>
      </c>
      <c r="L277">
        <v>427500</v>
      </c>
    </row>
    <row r="278" spans="1:12" x14ac:dyDescent="0.25">
      <c r="A278">
        <v>407999</v>
      </c>
      <c r="B278" t="s">
        <v>290</v>
      </c>
      <c r="C278" t="s">
        <v>278</v>
      </c>
      <c r="D278" s="170">
        <f>INDEX('Rates lookup'!G:G,MATCH('Fringe by acct'!E278,'Rates lookup'!H:H,0))</f>
        <v>1.8</v>
      </c>
      <c r="E278" s="94">
        <f>INDEX('Rates lookup'!H:H,MATCH('Fringe by acct'!F278,'Rates lookup'!I:I,0))</f>
        <v>1.2</v>
      </c>
      <c r="F278" s="94">
        <f>INDEX('Rates lookup'!I:I,MATCH('Fringe by acct'!G278,'Rates lookup'!J:J,0))</f>
        <v>1.7</v>
      </c>
      <c r="G278" s="94">
        <f>INDEX('Rates lookup'!J:J,MATCH('Fringe by acct'!H278,'Rates lookup'!K:K,0))</f>
        <v>1.3</v>
      </c>
      <c r="H278" s="113">
        <v>1.3</v>
      </c>
      <c r="I278">
        <v>1.1000000000000001</v>
      </c>
      <c r="J278">
        <v>0.8</v>
      </c>
      <c r="K278">
        <v>407500</v>
      </c>
      <c r="L278">
        <v>427500</v>
      </c>
    </row>
    <row r="279" spans="1:12" x14ac:dyDescent="0.25">
      <c r="A279">
        <v>408100</v>
      </c>
      <c r="B279" t="s">
        <v>291</v>
      </c>
      <c r="C279" t="s">
        <v>278</v>
      </c>
      <c r="D279" s="170">
        <f>INDEX('Rates lookup'!G:G,MATCH('Fringe by acct'!E279,'Rates lookup'!H:H,0))</f>
        <v>1.8</v>
      </c>
      <c r="E279" s="94">
        <f>INDEX('Rates lookup'!H:H,MATCH('Fringe by acct'!F279,'Rates lookup'!I:I,0))</f>
        <v>1.2</v>
      </c>
      <c r="F279" s="94">
        <f>INDEX('Rates lookup'!I:I,MATCH('Fringe by acct'!G279,'Rates lookup'!J:J,0))</f>
        <v>1.7</v>
      </c>
      <c r="G279" s="94">
        <f>INDEX('Rates lookup'!J:J,MATCH('Fringe by acct'!H279,'Rates lookup'!K:K,0))</f>
        <v>1.3</v>
      </c>
      <c r="H279" s="113">
        <v>1.3</v>
      </c>
      <c r="I279">
        <v>1.1000000000000001</v>
      </c>
      <c r="J279">
        <v>0.8</v>
      </c>
      <c r="K279">
        <v>407500</v>
      </c>
      <c r="L279">
        <v>427500</v>
      </c>
    </row>
    <row r="280" spans="1:12" x14ac:dyDescent="0.25">
      <c r="A280">
        <v>408130</v>
      </c>
      <c r="B280" t="s">
        <v>292</v>
      </c>
      <c r="C280" t="s">
        <v>278</v>
      </c>
      <c r="D280" s="170">
        <f>INDEX('Rates lookup'!G:G,MATCH('Fringe by acct'!E280,'Rates lookup'!H:H,0))</f>
        <v>1.8</v>
      </c>
      <c r="E280" s="94">
        <f>INDEX('Rates lookup'!H:H,MATCH('Fringe by acct'!F280,'Rates lookup'!I:I,0))</f>
        <v>1.2</v>
      </c>
      <c r="F280" s="94">
        <f>INDEX('Rates lookup'!I:I,MATCH('Fringe by acct'!G280,'Rates lookup'!J:J,0))</f>
        <v>1.7</v>
      </c>
      <c r="G280" s="94">
        <f>INDEX('Rates lookup'!J:J,MATCH('Fringe by acct'!H280,'Rates lookup'!K:K,0))</f>
        <v>1.3</v>
      </c>
      <c r="H280" s="113">
        <v>1.3</v>
      </c>
      <c r="I280">
        <v>1.1000000000000001</v>
      </c>
      <c r="J280">
        <v>0.8</v>
      </c>
      <c r="K280">
        <v>407500</v>
      </c>
      <c r="L280">
        <v>427500</v>
      </c>
    </row>
    <row r="281" spans="1:12" x14ac:dyDescent="0.25">
      <c r="A281">
        <v>408131</v>
      </c>
      <c r="B281" t="s">
        <v>293</v>
      </c>
      <c r="C281" t="s">
        <v>278</v>
      </c>
      <c r="D281" s="170">
        <f>INDEX('Rates lookup'!G:G,MATCH('Fringe by acct'!E281,'Rates lookup'!H:H,0))</f>
        <v>1.8</v>
      </c>
      <c r="E281" s="94">
        <f>INDEX('Rates lookup'!H:H,MATCH('Fringe by acct'!F281,'Rates lookup'!I:I,0))</f>
        <v>1.2</v>
      </c>
      <c r="F281" s="94">
        <f>INDEX('Rates lookup'!I:I,MATCH('Fringe by acct'!G281,'Rates lookup'!J:J,0))</f>
        <v>1.7</v>
      </c>
      <c r="G281" s="94">
        <f>INDEX('Rates lookup'!J:J,MATCH('Fringe by acct'!H281,'Rates lookup'!K:K,0))</f>
        <v>1.3</v>
      </c>
      <c r="H281" s="113">
        <v>1.3</v>
      </c>
      <c r="I281">
        <v>1.1000000000000001</v>
      </c>
      <c r="J281">
        <v>0.8</v>
      </c>
      <c r="K281">
        <v>407500</v>
      </c>
      <c r="L281">
        <v>427500</v>
      </c>
    </row>
    <row r="282" spans="1:12" x14ac:dyDescent="0.25">
      <c r="A282">
        <v>408132</v>
      </c>
      <c r="B282" t="s">
        <v>294</v>
      </c>
      <c r="C282" t="s">
        <v>278</v>
      </c>
      <c r="D282" s="170">
        <f>INDEX('Rates lookup'!G:G,MATCH('Fringe by acct'!E282,'Rates lookup'!H:H,0))</f>
        <v>1.8</v>
      </c>
      <c r="E282" s="94">
        <f>INDEX('Rates lookup'!H:H,MATCH('Fringe by acct'!F282,'Rates lookup'!I:I,0))</f>
        <v>1.2</v>
      </c>
      <c r="F282" s="94">
        <f>INDEX('Rates lookup'!I:I,MATCH('Fringe by acct'!G282,'Rates lookup'!J:J,0))</f>
        <v>1.7</v>
      </c>
      <c r="G282" s="94">
        <f>INDEX('Rates lookup'!J:J,MATCH('Fringe by acct'!H282,'Rates lookup'!K:K,0))</f>
        <v>1.3</v>
      </c>
      <c r="H282" s="113">
        <v>1.3</v>
      </c>
      <c r="I282">
        <v>1.1000000000000001</v>
      </c>
      <c r="J282">
        <v>0.8</v>
      </c>
      <c r="K282">
        <v>407500</v>
      </c>
      <c r="L282">
        <v>427500</v>
      </c>
    </row>
    <row r="283" spans="1:12" x14ac:dyDescent="0.25">
      <c r="A283">
        <v>408199</v>
      </c>
      <c r="B283" t="s">
        <v>295</v>
      </c>
      <c r="C283" t="s">
        <v>278</v>
      </c>
      <c r="D283" s="170">
        <f>INDEX('Rates lookup'!G:G,MATCH('Fringe by acct'!E283,'Rates lookup'!H:H,0))</f>
        <v>1.8</v>
      </c>
      <c r="E283" s="94">
        <f>INDEX('Rates lookup'!H:H,MATCH('Fringe by acct'!F283,'Rates lookup'!I:I,0))</f>
        <v>1.2</v>
      </c>
      <c r="F283" s="94">
        <f>INDEX('Rates lookup'!I:I,MATCH('Fringe by acct'!G283,'Rates lookup'!J:J,0))</f>
        <v>1.7</v>
      </c>
      <c r="G283" s="94">
        <f>INDEX('Rates lookup'!J:J,MATCH('Fringe by acct'!H283,'Rates lookup'!K:K,0))</f>
        <v>1.3</v>
      </c>
      <c r="H283" s="113">
        <v>1.3</v>
      </c>
      <c r="I283">
        <v>1.1000000000000001</v>
      </c>
      <c r="J283">
        <v>0.8</v>
      </c>
      <c r="K283">
        <v>407500</v>
      </c>
      <c r="L283">
        <v>427500</v>
      </c>
    </row>
    <row r="284" spans="1:12" x14ac:dyDescent="0.25">
      <c r="A284">
        <v>408200</v>
      </c>
      <c r="B284" t="s">
        <v>296</v>
      </c>
      <c r="C284" t="s">
        <v>278</v>
      </c>
      <c r="D284" s="170">
        <f>INDEX('Rates lookup'!G:G,MATCH('Fringe by acct'!E284,'Rates lookup'!H:H,0))</f>
        <v>1.8</v>
      </c>
      <c r="E284" s="94">
        <f>INDEX('Rates lookup'!H:H,MATCH('Fringe by acct'!F284,'Rates lookup'!I:I,0))</f>
        <v>1.2</v>
      </c>
      <c r="F284" s="94">
        <f>INDEX('Rates lookup'!I:I,MATCH('Fringe by acct'!G284,'Rates lookup'!J:J,0))</f>
        <v>1.7</v>
      </c>
      <c r="G284" s="94">
        <f>INDEX('Rates lookup'!J:J,MATCH('Fringe by acct'!H284,'Rates lookup'!K:K,0))</f>
        <v>1.3</v>
      </c>
      <c r="H284" s="113">
        <v>1.3</v>
      </c>
      <c r="I284">
        <v>1.1000000000000001</v>
      </c>
      <c r="J284">
        <v>0.8</v>
      </c>
      <c r="K284">
        <v>407500</v>
      </c>
      <c r="L284">
        <v>427500</v>
      </c>
    </row>
    <row r="285" spans="1:12" x14ac:dyDescent="0.25">
      <c r="A285">
        <v>408226</v>
      </c>
      <c r="B285" t="s">
        <v>297</v>
      </c>
      <c r="C285" t="s">
        <v>278</v>
      </c>
      <c r="D285" s="170">
        <f>INDEX('Rates lookup'!G:G,MATCH('Fringe by acct'!E285,'Rates lookup'!H:H,0))</f>
        <v>1.8</v>
      </c>
      <c r="E285" s="94">
        <f>INDEX('Rates lookup'!H:H,MATCH('Fringe by acct'!F285,'Rates lookup'!I:I,0))</f>
        <v>1.2</v>
      </c>
      <c r="F285" s="94">
        <f>INDEX('Rates lookup'!I:I,MATCH('Fringe by acct'!G285,'Rates lookup'!J:J,0))</f>
        <v>1.7</v>
      </c>
      <c r="G285" s="94">
        <f>INDEX('Rates lookup'!J:J,MATCH('Fringe by acct'!H285,'Rates lookup'!K:K,0))</f>
        <v>1.3</v>
      </c>
      <c r="H285" s="113">
        <v>1.3</v>
      </c>
      <c r="I285">
        <v>1.1000000000000001</v>
      </c>
      <c r="J285">
        <v>0.8</v>
      </c>
      <c r="K285">
        <v>407500</v>
      </c>
      <c r="L285">
        <v>427500</v>
      </c>
    </row>
    <row r="286" spans="1:12" x14ac:dyDescent="0.25">
      <c r="A286">
        <v>408230</v>
      </c>
      <c r="B286" t="s">
        <v>298</v>
      </c>
      <c r="C286" t="s">
        <v>278</v>
      </c>
      <c r="D286" s="170">
        <f>INDEX('Rates lookup'!G:G,MATCH('Fringe by acct'!E286,'Rates lookup'!H:H,0))</f>
        <v>1.8</v>
      </c>
      <c r="E286" s="94">
        <f>INDEX('Rates lookup'!H:H,MATCH('Fringe by acct'!F286,'Rates lookup'!I:I,0))</f>
        <v>1.2</v>
      </c>
      <c r="F286" s="94">
        <f>INDEX('Rates lookup'!I:I,MATCH('Fringe by acct'!G286,'Rates lookup'!J:J,0))</f>
        <v>1.7</v>
      </c>
      <c r="G286" s="94">
        <f>INDEX('Rates lookup'!J:J,MATCH('Fringe by acct'!H286,'Rates lookup'!K:K,0))</f>
        <v>1.3</v>
      </c>
      <c r="H286" s="113">
        <v>1.3</v>
      </c>
      <c r="I286">
        <v>1.1000000000000001</v>
      </c>
      <c r="J286">
        <v>0.8</v>
      </c>
      <c r="K286">
        <v>407500</v>
      </c>
      <c r="L286">
        <v>427500</v>
      </c>
    </row>
    <row r="287" spans="1:12" x14ac:dyDescent="0.25">
      <c r="A287">
        <v>408295</v>
      </c>
      <c r="B287" t="s">
        <v>299</v>
      </c>
      <c r="C287" t="s">
        <v>278</v>
      </c>
      <c r="D287" s="170">
        <f>INDEX('Rates lookup'!G:G,MATCH('Fringe by acct'!E287,'Rates lookup'!H:H,0))</f>
        <v>1.8</v>
      </c>
      <c r="E287" s="94">
        <f>INDEX('Rates lookup'!H:H,MATCH('Fringe by acct'!F287,'Rates lookup'!I:I,0))</f>
        <v>1.2</v>
      </c>
      <c r="F287" s="94">
        <f>INDEX('Rates lookup'!I:I,MATCH('Fringe by acct'!G287,'Rates lookup'!J:J,0))</f>
        <v>1.7</v>
      </c>
      <c r="G287" s="94">
        <f>INDEX('Rates lookup'!J:J,MATCH('Fringe by acct'!H287,'Rates lookup'!K:K,0))</f>
        <v>1.3</v>
      </c>
      <c r="H287" s="113">
        <v>1.3</v>
      </c>
      <c r="I287">
        <v>1.1000000000000001</v>
      </c>
      <c r="J287">
        <v>0.8</v>
      </c>
      <c r="K287">
        <v>407500</v>
      </c>
      <c r="L287">
        <v>427500</v>
      </c>
    </row>
    <row r="288" spans="1:12" x14ac:dyDescent="0.25">
      <c r="A288">
        <v>410100</v>
      </c>
      <c r="B288" t="s">
        <v>300</v>
      </c>
      <c r="C288" t="s">
        <v>14</v>
      </c>
      <c r="D288" s="170">
        <f>INDEX('Rates lookup'!G:G,MATCH('Fringe by acct'!E288,'Rates lookup'!H:H,0))</f>
        <v>0</v>
      </c>
      <c r="E288" s="94">
        <f>INDEX('Rates lookup'!H:H,MATCH('Fringe by acct'!F288,'Rates lookup'!I:I,0))</f>
        <v>0</v>
      </c>
      <c r="F288" s="94">
        <f>INDEX('Rates lookup'!I:I,MATCH('Fringe by acct'!G288,'Rates lookup'!J:J,0))</f>
        <v>0</v>
      </c>
      <c r="G288" s="94">
        <f>INDEX('Rates lookup'!J:J,MATCH('Fringe by acct'!H288,'Rates lookup'!K:K,0))</f>
        <v>0</v>
      </c>
      <c r="H288" s="113">
        <v>0</v>
      </c>
      <c r="I288">
        <v>0</v>
      </c>
      <c r="J288">
        <v>0</v>
      </c>
    </row>
    <row r="289" spans="1:10" x14ac:dyDescent="0.25">
      <c r="A289">
        <v>411111</v>
      </c>
      <c r="B289" t="s">
        <v>301</v>
      </c>
      <c r="C289" t="s">
        <v>14</v>
      </c>
      <c r="D289" s="170">
        <f>INDEX('Rates lookup'!G:G,MATCH('Fringe by acct'!E289,'Rates lookup'!H:H,0))</f>
        <v>0</v>
      </c>
      <c r="E289" s="94">
        <f>INDEX('Rates lookup'!H:H,MATCH('Fringe by acct'!F289,'Rates lookup'!I:I,0))</f>
        <v>0</v>
      </c>
      <c r="F289" s="94">
        <f>INDEX('Rates lookup'!I:I,MATCH('Fringe by acct'!G289,'Rates lookup'!J:J,0))</f>
        <v>0</v>
      </c>
      <c r="G289" s="94">
        <f>INDEX('Rates lookup'!J:J,MATCH('Fringe by acct'!H289,'Rates lookup'!K:K,0))</f>
        <v>0</v>
      </c>
      <c r="H289" s="113">
        <v>0</v>
      </c>
      <c r="I289">
        <v>0</v>
      </c>
      <c r="J289">
        <v>0</v>
      </c>
    </row>
  </sheetData>
  <autoFilter ref="A1:W289" xr:uid="{00000000-0009-0000-0000-000008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F6:K15"/>
  <sheetViews>
    <sheetView workbookViewId="0"/>
  </sheetViews>
  <sheetFormatPr defaultRowHeight="15" x14ac:dyDescent="0.25"/>
  <cols>
    <col min="6" max="6" width="19.42578125" bestFit="1" customWidth="1"/>
    <col min="7" max="7" width="10.5703125" customWidth="1"/>
    <col min="8" max="8" width="9.28515625" customWidth="1"/>
    <col min="9" max="9" width="9.140625" customWidth="1"/>
  </cols>
  <sheetData>
    <row r="6" spans="6:11" x14ac:dyDescent="0.25">
      <c r="G6" t="s">
        <v>484</v>
      </c>
      <c r="H6" t="s">
        <v>474</v>
      </c>
      <c r="I6" t="s">
        <v>473</v>
      </c>
      <c r="J6" t="s">
        <v>458</v>
      </c>
      <c r="K6" t="s">
        <v>383</v>
      </c>
    </row>
    <row r="7" spans="6:11" x14ac:dyDescent="0.25">
      <c r="F7" t="s">
        <v>459</v>
      </c>
      <c r="G7">
        <v>31</v>
      </c>
      <c r="H7">
        <v>30.8</v>
      </c>
      <c r="I7">
        <v>29.4</v>
      </c>
      <c r="J7" s="94">
        <v>29</v>
      </c>
      <c r="K7" s="94">
        <v>29</v>
      </c>
    </row>
    <row r="8" spans="6:11" x14ac:dyDescent="0.25">
      <c r="F8" t="s">
        <v>466</v>
      </c>
      <c r="G8">
        <v>0</v>
      </c>
      <c r="H8">
        <v>0</v>
      </c>
      <c r="I8">
        <v>0</v>
      </c>
      <c r="J8" s="94">
        <v>0</v>
      </c>
      <c r="K8" s="94">
        <v>0</v>
      </c>
    </row>
    <row r="9" spans="6:11" x14ac:dyDescent="0.25">
      <c r="F9" t="s">
        <v>460</v>
      </c>
      <c r="G9">
        <v>40</v>
      </c>
      <c r="H9">
        <v>39.1</v>
      </c>
      <c r="I9">
        <v>37.9</v>
      </c>
      <c r="J9" s="94">
        <v>37.299999999999997</v>
      </c>
      <c r="K9" s="94">
        <v>37</v>
      </c>
    </row>
    <row r="10" spans="6:11" x14ac:dyDescent="0.25">
      <c r="F10" t="s">
        <v>37</v>
      </c>
      <c r="G10">
        <v>38.9</v>
      </c>
      <c r="H10">
        <v>37.799999999999997</v>
      </c>
      <c r="I10">
        <v>37</v>
      </c>
      <c r="J10" s="94">
        <v>36.200000000000003</v>
      </c>
      <c r="K10" s="94">
        <v>36.1</v>
      </c>
    </row>
    <row r="11" spans="6:11" x14ac:dyDescent="0.25">
      <c r="F11" t="s">
        <v>461</v>
      </c>
      <c r="G11">
        <v>14.6</v>
      </c>
      <c r="H11">
        <v>15</v>
      </c>
      <c r="I11">
        <v>16.5</v>
      </c>
      <c r="J11" s="94">
        <v>16</v>
      </c>
      <c r="K11" s="94">
        <v>17.7</v>
      </c>
    </row>
    <row r="12" spans="6:11" x14ac:dyDescent="0.25">
      <c r="F12" t="s">
        <v>462</v>
      </c>
      <c r="G12">
        <v>11.4</v>
      </c>
      <c r="H12">
        <v>9.5</v>
      </c>
      <c r="I12">
        <v>9.3000000000000007</v>
      </c>
      <c r="J12" s="94">
        <v>11</v>
      </c>
      <c r="K12" s="94">
        <v>12.3</v>
      </c>
    </row>
    <row r="13" spans="6:11" x14ac:dyDescent="0.25">
      <c r="F13" t="s">
        <v>463</v>
      </c>
      <c r="G13">
        <v>35.700000000000003</v>
      </c>
      <c r="H13">
        <v>35.5</v>
      </c>
      <c r="I13">
        <v>35.9</v>
      </c>
      <c r="J13" s="94">
        <v>34</v>
      </c>
      <c r="K13" s="94">
        <v>34.299999999999997</v>
      </c>
    </row>
    <row r="14" spans="6:11" x14ac:dyDescent="0.25">
      <c r="F14" t="s">
        <v>464</v>
      </c>
      <c r="G14">
        <v>16.5</v>
      </c>
      <c r="H14">
        <v>18.5</v>
      </c>
      <c r="I14">
        <v>19.2</v>
      </c>
      <c r="J14" s="94">
        <v>17.5</v>
      </c>
      <c r="K14" s="94">
        <v>14.5</v>
      </c>
    </row>
    <row r="15" spans="6:11" x14ac:dyDescent="0.25">
      <c r="F15" t="s">
        <v>465</v>
      </c>
      <c r="G15">
        <v>1.8</v>
      </c>
      <c r="H15">
        <v>1.2</v>
      </c>
      <c r="I15">
        <v>1.7</v>
      </c>
      <c r="J15" s="94">
        <v>1.3</v>
      </c>
      <c r="K15" s="94">
        <v>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Fringe rates and acct codes</vt:lpstr>
      <vt:lpstr>Hiring</vt:lpstr>
      <vt:lpstr>Convert Operating to Salary</vt:lpstr>
      <vt:lpstr>Worksheet</vt:lpstr>
      <vt:lpstr>Fringe by acct</vt:lpstr>
      <vt:lpstr>Rates lookup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Niedermaier</dc:creator>
  <cp:lastModifiedBy>Edward Niedermaier</cp:lastModifiedBy>
  <dcterms:created xsi:type="dcterms:W3CDTF">2019-11-11T22:29:39Z</dcterms:created>
  <dcterms:modified xsi:type="dcterms:W3CDTF">2024-07-30T21:37:23Z</dcterms:modified>
</cp:coreProperties>
</file>