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2694647-FF09-434A-BF74-E3413361CC33}" xr6:coauthVersionLast="47" xr6:coauthVersionMax="47" xr10:uidLastSave="{00000000-0000-0000-0000-000000000000}"/>
  <bookViews>
    <workbookView xWindow="-28920" yWindow="-6015" windowWidth="29040" windowHeight="15720" xr2:uid="{00000000-000D-0000-FFFF-FFFF00000000}"/>
  </bookViews>
  <sheets>
    <sheet name="Visual chart" sheetId="3" r:id="rId1"/>
    <sheet name="Revenue table" sheetId="1" r:id="rId2"/>
    <sheet name="CF Summary" sheetId="2" state="hidden" r:id="rId3"/>
  </sheets>
  <definedNames>
    <definedName name="OK">#REF!</definedName>
    <definedName name="QRY_FTETOTAL">#REF!</definedName>
    <definedName name="wh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2" l="1"/>
  <c r="V18" i="2"/>
  <c r="V19" i="2"/>
  <c r="V20" i="2"/>
  <c r="V16" i="2"/>
  <c r="V4" i="2"/>
  <c r="V5" i="2"/>
  <c r="V6" i="2"/>
  <c r="V7" i="2"/>
  <c r="V3" i="2"/>
  <c r="T24" i="2"/>
  <c r="U12" i="2" l="1"/>
  <c r="T12" i="2" l="1"/>
  <c r="S24" i="2"/>
  <c r="S7" i="2" l="1"/>
  <c r="S5" i="2"/>
  <c r="S12" i="2" l="1"/>
  <c r="O20" i="2" l="1"/>
  <c r="D120" i="2" l="1"/>
  <c r="C120" i="2"/>
  <c r="B120" i="2"/>
</calcChain>
</file>

<file path=xl/sharedStrings.xml><?xml version="1.0" encoding="utf-8"?>
<sst xmlns="http://schemas.openxmlformats.org/spreadsheetml/2006/main" count="119" uniqueCount="42">
  <si>
    <t>Percent distribution by category</t>
  </si>
  <si>
    <t>FY07</t>
  </si>
  <si>
    <t>FY08</t>
  </si>
  <si>
    <t>FY09</t>
  </si>
  <si>
    <t>FY10</t>
  </si>
  <si>
    <t>FY11</t>
  </si>
  <si>
    <t>FY12</t>
  </si>
  <si>
    <t>Fee for Service</t>
  </si>
  <si>
    <t>College Opportunity Fund</t>
  </si>
  <si>
    <t>Student Tuition and Fees</t>
  </si>
  <si>
    <t>Federal Grants &amp; Contracts</t>
  </si>
  <si>
    <t>Other Revenue</t>
  </si>
  <si>
    <t>American Recovery &amp; Reinvestment</t>
  </si>
  <si>
    <t>Total Current Funds Revenue ($mil)</t>
  </si>
  <si>
    <t>Total</t>
  </si>
  <si>
    <t>FY13</t>
  </si>
  <si>
    <t>FY14</t>
  </si>
  <si>
    <t>FY15</t>
  </si>
  <si>
    <t>FY16</t>
  </si>
  <si>
    <t>FY17</t>
  </si>
  <si>
    <t>Revenue Category</t>
  </si>
  <si>
    <t>FY18</t>
  </si>
  <si>
    <t>FY19</t>
  </si>
  <si>
    <t>FY20</t>
  </si>
  <si>
    <t>FY21</t>
  </si>
  <si>
    <t>FY22</t>
  </si>
  <si>
    <t>CARES Act/HEERF</t>
  </si>
  <si>
    <r>
      <t>Original Budget</t>
    </r>
    <r>
      <rPr>
        <b/>
        <sz val="10"/>
        <color theme="8"/>
        <rFont val="Arial"/>
        <family val="2"/>
      </rPr>
      <t xml:space="preserve"> (source: Table A, E&amp;G, Aux, Restricted)</t>
    </r>
  </si>
  <si>
    <r>
      <t xml:space="preserve">Revised Budget </t>
    </r>
    <r>
      <rPr>
        <b/>
        <sz val="10"/>
        <color theme="8"/>
        <rFont val="Arial"/>
        <family val="2"/>
      </rPr>
      <t>(source: Table A June Estimate Total Current Funds)</t>
    </r>
  </si>
  <si>
    <r>
      <t xml:space="preserve">For Web - Historical Revised, Current Year Estimate </t>
    </r>
    <r>
      <rPr>
        <b/>
        <sz val="10"/>
        <color theme="8"/>
        <rFont val="Arial"/>
        <family val="2"/>
      </rPr>
      <t>(historical revised-copy from rows 16-24 &amp; current year estimate-copy from rows 3-12)</t>
    </r>
  </si>
  <si>
    <t>ARRA</t>
  </si>
  <si>
    <t>FY23</t>
  </si>
  <si>
    <t>Use percentage for last FY data in revenue table</t>
  </si>
  <si>
    <t>FY24</t>
  </si>
  <si>
    <t xml:space="preserve">Questions? </t>
  </si>
  <si>
    <t>BFP@colorado.edu</t>
  </si>
  <si>
    <t>FY25</t>
  </si>
  <si>
    <t>FY26 Estimate</t>
  </si>
  <si>
    <t>FY26 as a %</t>
  </si>
  <si>
    <t>FY 26 Estimate</t>
  </si>
  <si>
    <t>FY 25</t>
  </si>
  <si>
    <t>CU Boulder Current Funds Revenue Breakout FY07-26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</si>
</sst>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,,"/>
    <numFmt numFmtId="165" formatCode="&quot;$&quot;#,##0.0"/>
    <numFmt numFmtId="166" formatCode="&quot;$&quot;#,##0.0_);[Red]\(&quot;$&quot;#,##0.0\)"/>
    <numFmt numFmtId="167" formatCode="&quot;$&quot;#,##0,,"/>
    <numFmt numFmtId="168" formatCode="&quot;$&quot;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8"/>
      <name val="Arial"/>
      <family val="2"/>
    </font>
    <font>
      <sz val="8"/>
      <name val="Arial"/>
      <family val="2"/>
    </font>
    <font>
      <u/>
      <sz val="10"/>
      <color theme="10"/>
      <name val="Arial"/>
    </font>
    <font>
      <b/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0" fontId="17" fillId="23" borderId="0" applyNumberFormat="0" applyBorder="0" applyAlignment="0" applyProtection="0"/>
    <xf numFmtId="0" fontId="3" fillId="24" borderId="8" applyNumberFormat="0" applyFont="0" applyAlignment="0" applyProtection="0"/>
    <xf numFmtId="0" fontId="18" fillId="21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0" fillId="0" borderId="0" xfId="0" applyNumberFormat="1" applyAlignment="1">
      <alignment horizontal="center"/>
    </xf>
    <xf numFmtId="0" fontId="4" fillId="0" borderId="0" xfId="0" applyFon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0" borderId="0" xfId="0" applyNumberFormat="1"/>
    <xf numFmtId="0" fontId="3" fillId="0" borderId="0" xfId="0" applyFont="1"/>
    <xf numFmtId="10" fontId="0" fillId="0" borderId="1" xfId="1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1" applyNumberFormat="1" applyFont="1" applyFill="1" applyBorder="1" applyAlignment="1">
      <alignment horizontal="center"/>
    </xf>
    <xf numFmtId="0" fontId="0" fillId="25" borderId="0" xfId="0" applyFill="1"/>
    <xf numFmtId="0" fontId="4" fillId="25" borderId="0" xfId="0" applyFont="1" applyFill="1"/>
    <xf numFmtId="10" fontId="0" fillId="0" borderId="0" xfId="1" applyNumberFormat="1" applyFont="1"/>
    <xf numFmtId="10" fontId="0" fillId="0" borderId="0" xfId="0" applyNumberFormat="1"/>
    <xf numFmtId="0" fontId="4" fillId="0" borderId="11" xfId="0" applyFont="1" applyBorder="1"/>
    <xf numFmtId="10" fontId="0" fillId="0" borderId="12" xfId="1" applyNumberFormat="1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164" fontId="0" fillId="0" borderId="17" xfId="0" applyNumberFormat="1" applyBorder="1"/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0" fontId="0" fillId="0" borderId="12" xfId="1" applyNumberFormat="1" applyFont="1" applyBorder="1" applyAlignment="1" applyProtection="1">
      <alignment horizontal="center"/>
    </xf>
    <xf numFmtId="10" fontId="3" fillId="0" borderId="12" xfId="1" applyNumberFormat="1" applyFont="1" applyBorder="1" applyAlignment="1">
      <alignment horizontal="center"/>
    </xf>
    <xf numFmtId="10" fontId="3" fillId="0" borderId="12" xfId="1" applyNumberFormat="1" applyFont="1" applyBorder="1" applyAlignment="1" applyProtection="1">
      <alignment horizontal="center"/>
    </xf>
    <xf numFmtId="168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0" xfId="64"/>
    <xf numFmtId="0" fontId="25" fillId="0" borderId="14" xfId="0" applyFont="1" applyBorder="1" applyAlignment="1">
      <alignment horizontal="center"/>
    </xf>
  </cellXfs>
  <cellStyles count="65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Comma 2" xfId="5" xr:uid="{00000000-0005-0000-0000-00001C000000}"/>
    <cellStyle name="Comma 2 2" xfId="56" xr:uid="{00000000-0005-0000-0000-00001D000000}"/>
    <cellStyle name="Comma 3" xfId="50" xr:uid="{00000000-0005-0000-0000-00001E000000}"/>
    <cellStyle name="Comma 4" xfId="34" xr:uid="{00000000-0005-0000-0000-00001F000000}"/>
    <cellStyle name="Comma 4 2" xfId="52" xr:uid="{00000000-0005-0000-0000-000020000000}"/>
    <cellStyle name="Comma 5" xfId="6" xr:uid="{00000000-0005-0000-0000-000021000000}"/>
    <cellStyle name="Comma 5 2" xfId="53" xr:uid="{00000000-0005-0000-0000-000022000000}"/>
    <cellStyle name="Currency 2" xfId="49" xr:uid="{00000000-0005-0000-0000-000023000000}"/>
    <cellStyle name="Currency 2 2" xfId="62" xr:uid="{00000000-0005-0000-0000-000024000000}"/>
    <cellStyle name="Currency 3" xfId="54" xr:uid="{00000000-0005-0000-0000-000025000000}"/>
    <cellStyle name="Currency 3 2" xfId="55" xr:uid="{00000000-0005-0000-0000-000026000000}"/>
    <cellStyle name="Currency 4" xfId="51" xr:uid="{00000000-0005-0000-0000-000027000000}"/>
    <cellStyle name="Explanatory Text 2" xfId="35" xr:uid="{00000000-0005-0000-0000-000028000000}"/>
    <cellStyle name="Good 2" xfId="36" xr:uid="{00000000-0005-0000-0000-000029000000}"/>
    <cellStyle name="Heading 1 2" xfId="37" xr:uid="{00000000-0005-0000-0000-00002A000000}"/>
    <cellStyle name="Heading 2 2" xfId="38" xr:uid="{00000000-0005-0000-0000-00002B000000}"/>
    <cellStyle name="Heading 3 2" xfId="39" xr:uid="{00000000-0005-0000-0000-00002C000000}"/>
    <cellStyle name="Heading 4 2" xfId="40" xr:uid="{00000000-0005-0000-0000-00002D000000}"/>
    <cellStyle name="Hyperlink" xfId="64" builtinId="8"/>
    <cellStyle name="Input 2" xfId="41" xr:uid="{00000000-0005-0000-0000-00002E000000}"/>
    <cellStyle name="Linked Cell 2" xfId="42" xr:uid="{00000000-0005-0000-0000-00002F000000}"/>
    <cellStyle name="Neutral 2" xfId="43" xr:uid="{00000000-0005-0000-0000-000030000000}"/>
    <cellStyle name="Normal" xfId="0" builtinId="0"/>
    <cellStyle name="Normal 2" xfId="4" xr:uid="{00000000-0005-0000-0000-000032000000}"/>
    <cellStyle name="Normal 2 2" xfId="57" xr:uid="{00000000-0005-0000-0000-000033000000}"/>
    <cellStyle name="Normal 2 2 2" xfId="58" xr:uid="{00000000-0005-0000-0000-000034000000}"/>
    <cellStyle name="Normal 2 3" xfId="61" xr:uid="{00000000-0005-0000-0000-000035000000}"/>
    <cellStyle name="Normal 3" xfId="59" xr:uid="{00000000-0005-0000-0000-000036000000}"/>
    <cellStyle name="Normal 4" xfId="2" xr:uid="{00000000-0005-0000-0000-000037000000}"/>
    <cellStyle name="Normal 5" xfId="60" xr:uid="{00000000-0005-0000-0000-000038000000}"/>
    <cellStyle name="Note 2" xfId="44" xr:uid="{00000000-0005-0000-0000-000039000000}"/>
    <cellStyle name="Output 2" xfId="45" xr:uid="{00000000-0005-0000-0000-00003A000000}"/>
    <cellStyle name="Percent" xfId="1" builtinId="5"/>
    <cellStyle name="Percent 2" xfId="3" xr:uid="{00000000-0005-0000-0000-00003C000000}"/>
    <cellStyle name="Percent 3" xfId="63" xr:uid="{00000000-0005-0000-0000-00003D000000}"/>
    <cellStyle name="Title 2" xfId="46" xr:uid="{00000000-0005-0000-0000-00003E000000}"/>
    <cellStyle name="Total 2" xfId="47" xr:uid="{00000000-0005-0000-0000-00003F000000}"/>
    <cellStyle name="Warning Text 2" xfId="48" xr:uid="{00000000-0005-0000-0000-000040000000}"/>
  </cellStyles>
  <dxfs count="2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95B3D7"/>
      <color rgb="FF007ACC"/>
      <color rgb="FFFFFF99"/>
      <color rgb="FFCCFFCC"/>
      <color rgb="FFFFCCCC"/>
      <color rgb="FFCCFFFF"/>
      <color rgb="FF007F39"/>
      <color rgb="FFA2A4A3"/>
      <color rgb="FF565A5C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</a:t>
            </a:r>
            <a:r>
              <a:rPr lang="en-US" baseline="0"/>
              <a:t> </a:t>
            </a:r>
            <a:r>
              <a:rPr lang="en-US"/>
              <a:t>Boulder Current Funds Revenue Breakout FY16-FY26 </a:t>
            </a:r>
          </a:p>
          <a:p>
            <a:pPr>
              <a:defRPr/>
            </a:pPr>
            <a:r>
              <a:rPr lang="en-US"/>
              <a:t>       (in millions)</a:t>
            </a:r>
          </a:p>
        </c:rich>
      </c:tx>
      <c:layout>
        <c:manualLayout>
          <c:xMode val="edge"/>
          <c:yMode val="edge"/>
          <c:x val="0.19014784980700236"/>
          <c:y val="2.54246186373324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7857243657541"/>
          <c:y val="0.10556348074179746"/>
          <c:w val="0.64045660334840282"/>
          <c:h val="0.80171184022824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'CF Summary'!$A$28</c:f>
              <c:strCache>
                <c:ptCount val="1"/>
                <c:pt idx="0">
                  <c:v>Fee for Service</c:v>
                </c:pt>
              </c:strCache>
            </c:strRef>
          </c:tx>
          <c:spPr>
            <a:solidFill>
              <a:srgbClr val="007A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Summary'!$B$28:$V$28</c15:sqref>
                  </c15:fullRef>
                </c:ext>
              </c:extLst>
              <c:f>'CF Summary'!$K$28:$V$28</c:f>
              <c:numCache>
                <c:formatCode>"$"#,##0,,</c:formatCode>
                <c:ptCount val="12"/>
                <c:pt idx="0">
                  <c:v>36495109</c:v>
                </c:pt>
                <c:pt idx="1">
                  <c:v>37204097</c:v>
                </c:pt>
                <c:pt idx="2">
                  <c:v>39494292</c:v>
                </c:pt>
                <c:pt idx="3">
                  <c:v>44393380</c:v>
                </c:pt>
                <c:pt idx="4">
                  <c:v>49812040</c:v>
                </c:pt>
                <c:pt idx="5">
                  <c:v>20747242</c:v>
                </c:pt>
                <c:pt idx="6">
                  <c:v>56460058</c:v>
                </c:pt>
                <c:pt idx="7">
                  <c:v>55027919</c:v>
                </c:pt>
                <c:pt idx="8">
                  <c:v>63635978</c:v>
                </c:pt>
                <c:pt idx="9">
                  <c:v>73691063</c:v>
                </c:pt>
                <c:pt idx="10">
                  <c:v>73418942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Summary'!$B$28</c15:sqref>
                  <c15:dLbl>
                    <c:idx val="-1"/>
                    <c:layout>
                      <c:manualLayout>
                        <c:x val="1.2524630128934427E-3"/>
                        <c:y val="8.3972916023645561E-4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baseline="0">
                            <a:solidFill>
                              <a:schemeClr val="bg1"/>
                            </a:solidFill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3.2595399220119885E-2"/>
                            <c:h val="2.654390487548072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00BE-4C46-8458-971E1D99F1C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6D4D-452E-A6B7-AB344AB718D2}"/>
            </c:ext>
          </c:extLst>
        </c:ser>
        <c:ser>
          <c:idx val="1"/>
          <c:order val="1"/>
          <c:tx>
            <c:strRef>
              <c:f>'CF Summary'!$A$29</c:f>
              <c:strCache>
                <c:ptCount val="1"/>
                <c:pt idx="0">
                  <c:v>College Opportunity Fund</c:v>
                </c:pt>
              </c:strCache>
            </c:strRef>
          </c:tx>
          <c:spPr>
            <a:solidFill>
              <a:srgbClr val="007F3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Summary'!$B$29:$V$29</c15:sqref>
                  </c15:fullRef>
                </c:ext>
              </c:extLst>
              <c:f>'CF Summary'!$K$29:$V$29</c:f>
              <c:numCache>
                <c:formatCode>"$"#,##0,,</c:formatCode>
                <c:ptCount val="12"/>
                <c:pt idx="0">
                  <c:v>31859432</c:v>
                </c:pt>
                <c:pt idx="1">
                  <c:v>32188645</c:v>
                </c:pt>
                <c:pt idx="2">
                  <c:v>33390840</c:v>
                </c:pt>
                <c:pt idx="3">
                  <c:v>36998672</c:v>
                </c:pt>
                <c:pt idx="4">
                  <c:v>41404678</c:v>
                </c:pt>
                <c:pt idx="5">
                  <c:v>17576926</c:v>
                </c:pt>
                <c:pt idx="6">
                  <c:v>42293747</c:v>
                </c:pt>
                <c:pt idx="7">
                  <c:v>47348114</c:v>
                </c:pt>
                <c:pt idx="8">
                  <c:v>48841930</c:v>
                </c:pt>
                <c:pt idx="9">
                  <c:v>50186291</c:v>
                </c:pt>
                <c:pt idx="10">
                  <c:v>53259194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Summary'!$B$29</c15:sqref>
                  <c15:dLbl>
                    <c:idx val="-1"/>
                    <c:layout>
                      <c:manualLayout>
                        <c:x val="0"/>
                        <c:y val="0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0BE-4C46-8458-971E1D99F1C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6D4D-452E-A6B7-AB344AB718D2}"/>
            </c:ext>
          </c:extLst>
        </c:ser>
        <c:ser>
          <c:idx val="2"/>
          <c:order val="2"/>
          <c:tx>
            <c:strRef>
              <c:f>'CF Summary'!$A$30</c:f>
              <c:strCache>
                <c:ptCount val="1"/>
                <c:pt idx="0">
                  <c:v>Student Tuition and Fees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A91-491B-A95E-6B6755A07E29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A91-491B-A95E-6B6755A07E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Summary'!$B$30:$V$30</c15:sqref>
                  </c15:fullRef>
                </c:ext>
              </c:extLst>
              <c:f>'CF Summary'!$K$30:$V$30</c:f>
              <c:numCache>
                <c:formatCode>"$"#,##0,,</c:formatCode>
                <c:ptCount val="12"/>
                <c:pt idx="0">
                  <c:v>661514263</c:v>
                </c:pt>
                <c:pt idx="1">
                  <c:v>712909737</c:v>
                </c:pt>
                <c:pt idx="2">
                  <c:v>768600454</c:v>
                </c:pt>
                <c:pt idx="3">
                  <c:v>809518586</c:v>
                </c:pt>
                <c:pt idx="4">
                  <c:v>857739030</c:v>
                </c:pt>
                <c:pt idx="5">
                  <c:v>843989238</c:v>
                </c:pt>
                <c:pt idx="6">
                  <c:v>894183256</c:v>
                </c:pt>
                <c:pt idx="7">
                  <c:v>931783377</c:v>
                </c:pt>
                <c:pt idx="8">
                  <c:v>989745732</c:v>
                </c:pt>
                <c:pt idx="9">
                  <c:v>1086200328</c:v>
                </c:pt>
                <c:pt idx="10">
                  <c:v>1126972536.3099999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D-452E-A6B7-AB344AB718D2}"/>
            </c:ext>
          </c:extLst>
        </c:ser>
        <c:ser>
          <c:idx val="3"/>
          <c:order val="3"/>
          <c:tx>
            <c:strRef>
              <c:f>'CF Summary'!$A$31</c:f>
              <c:strCache>
                <c:ptCount val="1"/>
                <c:pt idx="0">
                  <c:v>Federal Grants &amp; Contracts</c:v>
                </c:pt>
              </c:strCache>
            </c:strRef>
          </c:tx>
          <c:spPr>
            <a:solidFill>
              <a:srgbClr val="CFB87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Summary'!$B$31:$V$31</c15:sqref>
                  </c15:fullRef>
                </c:ext>
              </c:extLst>
              <c:f>'CF Summary'!$K$31:$V$31</c:f>
              <c:numCache>
                <c:formatCode>"$"#,##0,,</c:formatCode>
                <c:ptCount val="12"/>
                <c:pt idx="0">
                  <c:v>305457136</c:v>
                </c:pt>
                <c:pt idx="1">
                  <c:v>328323330</c:v>
                </c:pt>
                <c:pt idx="2">
                  <c:v>299116802</c:v>
                </c:pt>
                <c:pt idx="3">
                  <c:v>313131855</c:v>
                </c:pt>
                <c:pt idx="4">
                  <c:v>313891432</c:v>
                </c:pt>
                <c:pt idx="5">
                  <c:v>350756536</c:v>
                </c:pt>
                <c:pt idx="6">
                  <c:v>405021353</c:v>
                </c:pt>
                <c:pt idx="7">
                  <c:v>420945304</c:v>
                </c:pt>
                <c:pt idx="8">
                  <c:v>460580010</c:v>
                </c:pt>
                <c:pt idx="9">
                  <c:v>466835634.16122252</c:v>
                </c:pt>
                <c:pt idx="10">
                  <c:v>466835634.16122252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4D-452E-A6B7-AB344AB718D2}"/>
            </c:ext>
          </c:extLst>
        </c:ser>
        <c:ser>
          <c:idx val="4"/>
          <c:order val="4"/>
          <c:tx>
            <c:strRef>
              <c:f>'CF Summary'!$A$32</c:f>
              <c:strCache>
                <c:ptCount val="1"/>
                <c:pt idx="0">
                  <c:v>Other Revenue</c:v>
                </c:pt>
              </c:strCache>
            </c:strRef>
          </c:tx>
          <c:spPr>
            <a:solidFill>
              <a:srgbClr val="565A5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Summary'!$B$32:$V$32</c15:sqref>
                  </c15:fullRef>
                </c:ext>
              </c:extLst>
              <c:f>'CF Summary'!$K$32:$V$32</c:f>
              <c:numCache>
                <c:formatCode>"$"#,##0,,</c:formatCode>
                <c:ptCount val="12"/>
                <c:pt idx="0">
                  <c:v>467417973</c:v>
                </c:pt>
                <c:pt idx="1">
                  <c:v>507605758</c:v>
                </c:pt>
                <c:pt idx="2">
                  <c:v>584626607</c:v>
                </c:pt>
                <c:pt idx="3">
                  <c:v>611029227</c:v>
                </c:pt>
                <c:pt idx="4">
                  <c:v>566671583</c:v>
                </c:pt>
                <c:pt idx="5">
                  <c:v>488860845</c:v>
                </c:pt>
                <c:pt idx="6">
                  <c:v>644021746</c:v>
                </c:pt>
                <c:pt idx="7">
                  <c:v>680053928</c:v>
                </c:pt>
                <c:pt idx="8">
                  <c:v>795461554</c:v>
                </c:pt>
                <c:pt idx="9">
                  <c:v>877510764</c:v>
                </c:pt>
                <c:pt idx="10">
                  <c:v>889686896.88690448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4D-452E-A6B7-AB344AB718D2}"/>
            </c:ext>
          </c:extLst>
        </c:ser>
        <c:ser>
          <c:idx val="5"/>
          <c:order val="5"/>
          <c:tx>
            <c:strRef>
              <c:f>'CF Summary'!$A$33</c:f>
              <c:strCache>
                <c:ptCount val="1"/>
                <c:pt idx="0">
                  <c:v>CARES Act/HEERF</c:v>
                </c:pt>
              </c:strCache>
            </c:strRef>
          </c:tx>
          <c:spPr>
            <a:solidFill>
              <a:srgbClr val="A2A4A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'CF Summary'!$B$27:$V$27</c15:sqref>
                  </c15:fullRef>
                </c:ext>
              </c:extLst>
              <c:f>'CF Summary'!$K$27:$V$27</c:f>
              <c:strCache>
                <c:ptCount val="11"/>
                <c:pt idx="0">
                  <c:v>FY16</c:v>
                </c:pt>
                <c:pt idx="1">
                  <c:v>FY17</c:v>
                </c:pt>
                <c:pt idx="2">
                  <c:v>FY18</c:v>
                </c:pt>
                <c:pt idx="3">
                  <c:v>FY19</c:v>
                </c:pt>
                <c:pt idx="4">
                  <c:v>FY20</c:v>
                </c:pt>
                <c:pt idx="5">
                  <c:v>FY21</c:v>
                </c:pt>
                <c:pt idx="6">
                  <c:v>FY22</c:v>
                </c:pt>
                <c:pt idx="7">
                  <c:v>FY23</c:v>
                </c:pt>
                <c:pt idx="8">
                  <c:v>FY24</c:v>
                </c:pt>
                <c:pt idx="9">
                  <c:v>FY25</c:v>
                </c:pt>
                <c:pt idx="10">
                  <c:v>FY26 Estimate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'CF Summary'!$B$33:$V$33</c15:sqref>
                  </c15:fullRef>
                </c:ext>
              </c:extLst>
              <c:f>'CF Summary'!$K$33:$V$33</c:f>
              <c:numCache>
                <c:formatCode>"$"#,##0,,</c:formatCode>
                <c:ptCount val="12"/>
                <c:pt idx="4">
                  <c:v>67005232</c:v>
                </c:pt>
                <c:pt idx="5">
                  <c:v>72785894</c:v>
                </c:pt>
                <c:pt idx="6">
                  <c:v>26598687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'CF Summary'!$F$33</c15:sqref>
                  <c15:dLbl>
                    <c:idx val="-1"/>
                    <c:layout>
                      <c:manualLayout>
                        <c:x val="-2.2988503666530576E-3"/>
                        <c:y val="-7.4487895716945996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0BE-4C46-8458-971E1D99F1C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6D4D-452E-A6B7-AB344AB7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325624063"/>
        <c:axId val="1"/>
        <c:extLst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'CF Summary'!$A$34</c15:sqref>
                        </c15:formulaRef>
                      </c:ext>
                    </c:extLst>
                    <c:strCache>
                      <c:ptCount val="1"/>
                      <c:pt idx="0">
                        <c:v>ARRA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'CF Summary'!$B$27:$V$27</c15:sqref>
                        </c15:fullRef>
                        <c15:formulaRef>
                          <c15:sqref>'CF Summary'!$K$27:$V$27</c15:sqref>
                        </c15:formulaRef>
                      </c:ext>
                    </c:extLst>
                    <c:strCache>
                      <c:ptCount val="11"/>
                      <c:pt idx="0">
                        <c:v>FY16</c:v>
                      </c:pt>
                      <c:pt idx="1">
                        <c:v>FY17</c:v>
                      </c:pt>
                      <c:pt idx="2">
                        <c:v>FY18</c:v>
                      </c:pt>
                      <c:pt idx="3">
                        <c:v>FY19</c:v>
                      </c:pt>
                      <c:pt idx="4">
                        <c:v>FY20</c:v>
                      </c:pt>
                      <c:pt idx="5">
                        <c:v>FY21</c:v>
                      </c:pt>
                      <c:pt idx="6">
                        <c:v>FY22</c:v>
                      </c:pt>
                      <c:pt idx="7">
                        <c:v>FY23</c:v>
                      </c:pt>
                      <c:pt idx="8">
                        <c:v>FY24</c:v>
                      </c:pt>
                      <c:pt idx="9">
                        <c:v>FY25</c:v>
                      </c:pt>
                      <c:pt idx="10">
                        <c:v>FY26 Estimate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'CF Summary'!$B$34:$V$34</c15:sqref>
                        </c15:fullRef>
                        <c15:formulaRef>
                          <c15:sqref>'CF Summary'!$K$34:$V$34</c15:sqref>
                        </c15:formulaRef>
                      </c:ext>
                    </c:extLst>
                    <c:numCache>
                      <c:formatCode>"$"#,##0,,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20E-4A45-9278-7F5108C941CF}"/>
                  </c:ext>
                </c:extLst>
              </c15:ser>
            </c15:filteredBarSeries>
          </c:ext>
        </c:extLst>
      </c:barChart>
      <c:catAx>
        <c:axId val="132562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Distribution</a:t>
                </a:r>
              </a:p>
            </c:rich>
          </c:tx>
          <c:layout>
            <c:manualLayout>
              <c:xMode val="edge"/>
              <c:yMode val="edge"/>
              <c:x val="2.768166089965398E-2"/>
              <c:y val="0.423680456490727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5624063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330156679146301"/>
          <c:y val="0.29343819422889073"/>
          <c:w val="0.21669843320853702"/>
          <c:h val="0.222182806682075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b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144316</xdr:colOff>
      <xdr:row>0</xdr:row>
      <xdr:rowOff>503574</xdr:rowOff>
    </xdr:from>
    <xdr:to>
      <xdr:col>17</xdr:col>
      <xdr:colOff>378402</xdr:colOff>
      <xdr:row>53</xdr:row>
      <xdr:rowOff>64173</xdr:rowOff>
    </xdr:to>
    <xdr:graphicFrame macro="">
      <xdr:nvGraphicFramePr>
        <xdr:cNvPr id="2" name="Chart 1" descr="CU Boulder's sources of revenue broken out by percentage of total revenue by fiscal year." title="CU Boulder Current Funds Revenue Breakout FY2007-2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69109</xdr:colOff>
      <xdr:row>1</xdr:row>
      <xdr:rowOff>32072</xdr:rowOff>
    </xdr:to>
    <xdr:pic>
      <xdr:nvPicPr>
        <xdr:cNvPr id="5" name="Picture 4" title="University of Colorado Boulder 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334513" cy="6221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286385</xdr:colOff>
      <xdr:row>0</xdr:row>
      <xdr:rowOff>782439</xdr:rowOff>
    </xdr:to>
    <xdr:pic>
      <xdr:nvPicPr>
        <xdr:cNvPr id="3" name="Picture 2" title="University of Colorado Boulder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62575" cy="769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U13" totalsRowShown="0" headerRowDxfId="21" headerRowBorderDxfId="20" tableBorderDxfId="19" totalsRowBorderDxfId="18">
  <tableColumns count="21">
    <tableColumn id="1" xr3:uid="{00000000-0010-0000-0000-000001000000}" name="Revenue Category" dataDxfId="17"/>
    <tableColumn id="2" xr3:uid="{00000000-0010-0000-0000-000002000000}" name="FY07" dataDxfId="16" dataCellStyle="Percent"/>
    <tableColumn id="3" xr3:uid="{00000000-0010-0000-0000-000003000000}" name="FY08" dataDxfId="15" dataCellStyle="Percent"/>
    <tableColumn id="4" xr3:uid="{00000000-0010-0000-0000-000004000000}" name="FY09" dataDxfId="14" dataCellStyle="Percent"/>
    <tableColumn id="5" xr3:uid="{00000000-0010-0000-0000-000005000000}" name="FY10" dataDxfId="13" dataCellStyle="Percent"/>
    <tableColumn id="6" xr3:uid="{00000000-0010-0000-0000-000006000000}" name="FY11" dataDxfId="12" dataCellStyle="Percent"/>
    <tableColumn id="7" xr3:uid="{00000000-0010-0000-0000-000007000000}" name="FY12" dataDxfId="11" dataCellStyle="Percent"/>
    <tableColumn id="8" xr3:uid="{00000000-0010-0000-0000-000008000000}" name="FY13" dataDxfId="10" dataCellStyle="Percent"/>
    <tableColumn id="9" xr3:uid="{00000000-0010-0000-0000-000009000000}" name="FY14" dataDxfId="9" dataCellStyle="Percent"/>
    <tableColumn id="10" xr3:uid="{00000000-0010-0000-0000-00000A000000}" name="FY15" dataDxfId="8" dataCellStyle="Percent"/>
    <tableColumn id="11" xr3:uid="{00000000-0010-0000-0000-00000B000000}" name="FY16" dataDxfId="7" dataCellStyle="Percent"/>
    <tableColumn id="12" xr3:uid="{00000000-0010-0000-0000-00000C000000}" name="FY17" dataDxfId="6" dataCellStyle="Percent"/>
    <tableColumn id="13" xr3:uid="{00000000-0010-0000-0000-00000D000000}" name="FY18" dataDxfId="5" dataCellStyle="Percent"/>
    <tableColumn id="14" xr3:uid="{00000000-0010-0000-0000-00000E000000}" name="FY19" dataDxfId="4" dataCellStyle="Percent"/>
    <tableColumn id="15" xr3:uid="{00000000-0010-0000-0000-00000F000000}" name="FY20" dataDxfId="3" dataCellStyle="Percent"/>
    <tableColumn id="16" xr3:uid="{00000000-0010-0000-0000-000010000000}" name="FY21" dataDxfId="2" dataCellStyle="Percent"/>
    <tableColumn id="17" xr3:uid="{00000000-0010-0000-0000-000011000000}" name="FY22" dataDxfId="1"/>
    <tableColumn id="18" xr3:uid="{00000000-0010-0000-0000-000012000000}" name="FY23" dataDxfId="0"/>
    <tableColumn id="20" xr3:uid="{069CF0B3-0A7B-42FD-8C76-D3E38125CDB8}" name="FY24"/>
    <tableColumn id="19" xr3:uid="{EB3DCA6B-CAC1-4BA5-855F-4239BE1FF882}" name="FY 25"/>
    <tableColumn id="21" xr3:uid="{7A03E7FA-4E5A-437F-B3AF-9F03EE43F949}" name="FY 26 Estimate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U Boulder current funds revenue breakout FY2007 - FY2020" altTextSummary="Shows percentage distribution by revenue category type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FP@colorado.edu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topLeftCell="A19" zoomScale="99" zoomScaleNormal="99" workbookViewId="0">
      <selection activeCell="T18" sqref="T18"/>
    </sheetView>
  </sheetViews>
  <sheetFormatPr defaultRowHeight="13.2" x14ac:dyDescent="0.25"/>
  <sheetData>
    <row r="1" spans="1:17" ht="46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x14ac:dyDescent="0.25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x14ac:dyDescent="0.25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x14ac:dyDescent="0.2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x14ac:dyDescent="0.2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x14ac:dyDescent="0.2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x14ac:dyDescent="0.25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2:17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2:17" x14ac:dyDescent="0.2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 x14ac:dyDescent="0.25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25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x14ac:dyDescent="0.25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5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5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5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5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5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6"/>
  <sheetViews>
    <sheetView workbookViewId="0">
      <selection activeCell="T18" sqref="T18"/>
    </sheetView>
  </sheetViews>
  <sheetFormatPr defaultRowHeight="13.2" x14ac:dyDescent="0.25"/>
  <cols>
    <col min="1" max="1" width="34.33203125" customWidth="1"/>
    <col min="2" max="14" width="9.5546875" bestFit="1" customWidth="1"/>
    <col min="15" max="16" width="9.88671875" bestFit="1" customWidth="1"/>
    <col min="17" max="17" width="8.5546875" customWidth="1"/>
    <col min="18" max="19" width="11.109375" customWidth="1"/>
    <col min="20" max="20" width="14" bestFit="1" customWidth="1"/>
    <col min="21" max="21" width="15" bestFit="1" customWidth="1"/>
  </cols>
  <sheetData>
    <row r="1" spans="1:21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21" x14ac:dyDescent="0.25">
      <c r="A2" s="19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1" x14ac:dyDescent="0.25">
      <c r="A3" s="19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2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21" x14ac:dyDescent="0.25">
      <c r="A5" s="24" t="s">
        <v>20</v>
      </c>
      <c r="B5" s="25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6" t="s">
        <v>15</v>
      </c>
      <c r="I5" s="26" t="s">
        <v>16</v>
      </c>
      <c r="J5" s="26" t="s">
        <v>17</v>
      </c>
      <c r="K5" s="26" t="s">
        <v>18</v>
      </c>
      <c r="L5" s="26" t="s">
        <v>19</v>
      </c>
      <c r="M5" s="26" t="s">
        <v>21</v>
      </c>
      <c r="N5" s="26" t="s">
        <v>22</v>
      </c>
      <c r="O5" s="27" t="s">
        <v>23</v>
      </c>
      <c r="P5" s="26" t="s">
        <v>24</v>
      </c>
      <c r="Q5" s="26" t="s">
        <v>25</v>
      </c>
      <c r="R5" s="26" t="s">
        <v>31</v>
      </c>
      <c r="S5" s="26" t="s">
        <v>33</v>
      </c>
      <c r="T5" s="26" t="s">
        <v>40</v>
      </c>
      <c r="U5" s="40" t="s">
        <v>39</v>
      </c>
    </row>
    <row r="6" spans="1:21" x14ac:dyDescent="0.25">
      <c r="A6" s="22" t="s">
        <v>7</v>
      </c>
      <c r="B6" s="13">
        <v>3.4353903215271653E-2</v>
      </c>
      <c r="C6" s="13">
        <v>3.9246633517582438E-2</v>
      </c>
      <c r="D6" s="13">
        <v>2.9536701253907543E-2</v>
      </c>
      <c r="E6" s="13">
        <v>1.2425123633436041E-2</v>
      </c>
      <c r="F6" s="13">
        <v>3.9008606198204919E-2</v>
      </c>
      <c r="G6" s="13">
        <v>2.2843997788465045E-2</v>
      </c>
      <c r="H6" s="13">
        <v>2.1727044856207689E-2</v>
      </c>
      <c r="I6" s="13">
        <v>2.2844154373725136E-2</v>
      </c>
      <c r="J6" s="13">
        <v>2.262598437913859E-2</v>
      </c>
      <c r="K6" s="14">
        <v>2.4285647530684757E-2</v>
      </c>
      <c r="L6" s="14">
        <v>2.2990589084213559E-2</v>
      </c>
      <c r="M6" s="17">
        <v>2.29E-2</v>
      </c>
      <c r="N6" s="17">
        <v>2.4458196065111962E-2</v>
      </c>
      <c r="O6" s="23">
        <v>2.6264914196353208E-2</v>
      </c>
      <c r="P6" s="32">
        <v>1.1560176722957644E-2</v>
      </c>
      <c r="Q6" s="32">
        <v>2.7294129049942856E-2</v>
      </c>
      <c r="R6" s="32">
        <v>2.5772285917104235E-2</v>
      </c>
      <c r="S6" s="32">
        <v>2.6984233110026415E-2</v>
      </c>
      <c r="T6" s="32">
        <v>2.8848406015397798E-2</v>
      </c>
      <c r="U6" s="32">
        <v>2.8127996220918453E-2</v>
      </c>
    </row>
    <row r="7" spans="1:21" x14ac:dyDescent="0.25">
      <c r="A7" s="22" t="s">
        <v>8</v>
      </c>
      <c r="B7" s="13">
        <v>4.5788641087095024E-2</v>
      </c>
      <c r="C7" s="13">
        <v>4.3395973533302969E-2</v>
      </c>
      <c r="D7" s="13">
        <v>3.1484858120035278E-2</v>
      </c>
      <c r="E7" s="13">
        <v>1.8673876798163635E-2</v>
      </c>
      <c r="F7" s="13">
        <v>2.2657932589098661E-2</v>
      </c>
      <c r="G7" s="13">
        <v>2.2292557467448043E-2</v>
      </c>
      <c r="H7" s="13">
        <v>2.0966276391732579E-2</v>
      </c>
      <c r="I7" s="13">
        <v>2.1199588292248602E-2</v>
      </c>
      <c r="J7" s="13">
        <v>2.2868843480576568E-2</v>
      </c>
      <c r="K7" s="14">
        <v>2.1200839161209763E-2</v>
      </c>
      <c r="L7" s="14">
        <v>1.9891247740070814E-2</v>
      </c>
      <c r="M7" s="17">
        <v>1.9400000000000001E-2</v>
      </c>
      <c r="N7" s="17">
        <v>2.0384137768396281E-2</v>
      </c>
      <c r="O7" s="23">
        <v>2.1831876690808754E-2</v>
      </c>
      <c r="P7" s="32">
        <v>9.7937051491638755E-3</v>
      </c>
      <c r="Q7" s="32">
        <v>2.0445798844620982E-2</v>
      </c>
      <c r="R7" s="32">
        <v>2.2175454820373013E-2</v>
      </c>
      <c r="S7" s="32">
        <v>2.0710957324543554E-2</v>
      </c>
      <c r="T7" s="32">
        <v>1.9646812520195352E-2</v>
      </c>
      <c r="U7" s="32">
        <v>2.0404467386102659E-2</v>
      </c>
    </row>
    <row r="8" spans="1:21" x14ac:dyDescent="0.25">
      <c r="A8" s="22" t="s">
        <v>9</v>
      </c>
      <c r="B8" s="13">
        <v>0.39214358237397584</v>
      </c>
      <c r="C8" s="13">
        <v>0.40130266571136802</v>
      </c>
      <c r="D8" s="13">
        <v>0.4119682855317307</v>
      </c>
      <c r="E8" s="13">
        <v>0.40735591578127178</v>
      </c>
      <c r="F8" s="13">
        <v>0.41062607596551653</v>
      </c>
      <c r="G8" s="13">
        <v>0.42754044563136906</v>
      </c>
      <c r="H8" s="13">
        <v>0.41936736253361984</v>
      </c>
      <c r="I8" s="13">
        <v>0.43402879048029586</v>
      </c>
      <c r="J8" s="13">
        <v>0.43092080463012611</v>
      </c>
      <c r="K8" s="14">
        <v>0.44020425388340934</v>
      </c>
      <c r="L8" s="14">
        <v>0.44054865294813522</v>
      </c>
      <c r="M8" s="17">
        <v>0.44550000000000001</v>
      </c>
      <c r="N8" s="17">
        <v>0.44599812617872753</v>
      </c>
      <c r="O8" s="23">
        <v>0.45226901017933074</v>
      </c>
      <c r="P8" s="32">
        <v>0.47026321587969905</v>
      </c>
      <c r="Q8" s="32">
        <v>0.43226936082074324</v>
      </c>
      <c r="R8" s="32">
        <v>0.43640006820626681</v>
      </c>
      <c r="S8" s="32">
        <v>0.41969229343723974</v>
      </c>
      <c r="T8" s="32">
        <v>0.42522317904685758</v>
      </c>
      <c r="U8" s="32">
        <v>0.43176159147603305</v>
      </c>
    </row>
    <row r="9" spans="1:21" x14ac:dyDescent="0.25">
      <c r="A9" s="22" t="s">
        <v>10</v>
      </c>
      <c r="B9" s="13">
        <v>0.22134495874448321</v>
      </c>
      <c r="C9" s="13">
        <v>0.20530391070889864</v>
      </c>
      <c r="D9" s="13">
        <v>0.19793796514178191</v>
      </c>
      <c r="E9" s="13">
        <v>0.2142152581624959</v>
      </c>
      <c r="F9" s="13">
        <v>0.22208538715717674</v>
      </c>
      <c r="G9" s="13">
        <v>0.22570679235731531</v>
      </c>
      <c r="H9" s="13">
        <v>0.20963384916944416</v>
      </c>
      <c r="I9" s="13">
        <v>0.20776232579150727</v>
      </c>
      <c r="J9" s="13">
        <v>0.21081964085369925</v>
      </c>
      <c r="K9" s="14">
        <v>0.20326626070985124</v>
      </c>
      <c r="L9" s="14">
        <v>0.2028902023019305</v>
      </c>
      <c r="M9" s="17">
        <v>0.1734</v>
      </c>
      <c r="N9" s="17">
        <v>0.17251762095659778</v>
      </c>
      <c r="O9" s="23">
        <v>0.16550881129241921</v>
      </c>
      <c r="P9" s="32">
        <v>0.19543838852857912</v>
      </c>
      <c r="Q9" s="32">
        <v>0.19579691322252024</v>
      </c>
      <c r="R9" s="32">
        <v>0.19714942755059228</v>
      </c>
      <c r="S9" s="32">
        <v>0.19530458627756608</v>
      </c>
      <c r="T9" s="32">
        <v>0.18275572869316131</v>
      </c>
      <c r="U9" s="32">
        <v>0.1788523587479228</v>
      </c>
    </row>
    <row r="10" spans="1:21" x14ac:dyDescent="0.25">
      <c r="A10" s="22" t="s">
        <v>11</v>
      </c>
      <c r="B10" s="13">
        <v>0.30636891457917431</v>
      </c>
      <c r="C10" s="13">
        <v>0.31075081652884795</v>
      </c>
      <c r="D10" s="13">
        <v>0.30775564388462207</v>
      </c>
      <c r="E10" s="13">
        <v>0.30274172785811215</v>
      </c>
      <c r="F10" s="13">
        <v>0.301425552200837</v>
      </c>
      <c r="G10" s="13">
        <v>0.30161620675540252</v>
      </c>
      <c r="H10" s="13">
        <v>0.32830546704899571</v>
      </c>
      <c r="I10" s="13">
        <v>0.31416514106222315</v>
      </c>
      <c r="J10" s="13">
        <v>0.31276472665645949</v>
      </c>
      <c r="K10" s="14">
        <v>0.31104299871484492</v>
      </c>
      <c r="L10" s="14">
        <v>0.31367930792564991</v>
      </c>
      <c r="M10" s="17">
        <v>0.33889999999999998</v>
      </c>
      <c r="N10" s="17">
        <v>0.33664191903116641</v>
      </c>
      <c r="O10" s="23">
        <v>0.29879483966138798</v>
      </c>
      <c r="P10" s="32">
        <v>0.27238886793408035</v>
      </c>
      <c r="Q10" s="32">
        <v>0.31133536289129421</v>
      </c>
      <c r="R10" s="32">
        <v>0.31850276350566364</v>
      </c>
      <c r="S10" s="32">
        <v>0.33730792985062419</v>
      </c>
      <c r="T10" s="32">
        <v>0.34352587372438798</v>
      </c>
      <c r="U10" s="32">
        <v>0.34085358616902317</v>
      </c>
    </row>
    <row r="11" spans="1:21" x14ac:dyDescent="0.25">
      <c r="A11" s="22" t="s">
        <v>30</v>
      </c>
      <c r="B11" s="13"/>
      <c r="C11" s="13"/>
      <c r="D11" s="13">
        <v>2.1316546067922496E-2</v>
      </c>
      <c r="E11" s="13">
        <v>4.4588097766520493E-2</v>
      </c>
      <c r="F11" s="13">
        <v>4.1964458891661097E-3</v>
      </c>
      <c r="G11" s="13"/>
      <c r="H11" s="15"/>
      <c r="I11" s="15"/>
      <c r="J11" s="15"/>
      <c r="K11" s="16"/>
      <c r="L11" s="15"/>
      <c r="M11" s="15"/>
      <c r="N11" s="15"/>
      <c r="O11" s="33"/>
      <c r="P11" s="23"/>
      <c r="Q11" s="23"/>
      <c r="R11" s="15"/>
      <c r="S11" s="15"/>
      <c r="T11" s="15"/>
      <c r="U11" s="15"/>
    </row>
    <row r="12" spans="1:21" x14ac:dyDescent="0.25">
      <c r="A12" s="22" t="s">
        <v>26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7"/>
      <c r="N12" s="17"/>
      <c r="O12" s="23">
        <v>3.5330547979700096E-2</v>
      </c>
      <c r="P12" s="34">
        <v>4.0599999999999997E-2</v>
      </c>
      <c r="Q12" s="34">
        <v>1.29E-2</v>
      </c>
      <c r="R12" s="34"/>
      <c r="S12" s="34"/>
      <c r="T12" s="15"/>
      <c r="U12" s="15"/>
    </row>
    <row r="13" spans="1:21" x14ac:dyDescent="0.25">
      <c r="A13" s="28" t="s">
        <v>13</v>
      </c>
      <c r="B13" s="29">
        <v>904253610</v>
      </c>
      <c r="C13" s="29">
        <v>960997890</v>
      </c>
      <c r="D13" s="29">
        <v>1047910995</v>
      </c>
      <c r="E13" s="29">
        <v>1139996222</v>
      </c>
      <c r="F13" s="29">
        <v>1205823960</v>
      </c>
      <c r="G13" s="29">
        <v>1239419705</v>
      </c>
      <c r="H13" s="29">
        <v>1285918181</v>
      </c>
      <c r="I13" s="29">
        <v>1302030380</v>
      </c>
      <c r="J13" s="29">
        <v>1393137000</v>
      </c>
      <c r="K13" s="29">
        <v>1502743913</v>
      </c>
      <c r="L13" s="30">
        <v>1618231567</v>
      </c>
      <c r="M13" s="30">
        <v>1725228995</v>
      </c>
      <c r="N13" s="30">
        <v>1815071720</v>
      </c>
      <c r="O13" s="31">
        <v>1896523995</v>
      </c>
      <c r="P13" s="31">
        <v>1794716681</v>
      </c>
      <c r="Q13" s="31">
        <v>2068578847</v>
      </c>
      <c r="R13" s="31">
        <v>2135158582</v>
      </c>
      <c r="S13" s="31">
        <v>2358265204</v>
      </c>
      <c r="T13" s="31">
        <v>2554424080.1612225</v>
      </c>
      <c r="U13" s="31">
        <v>2610173203.3581266</v>
      </c>
    </row>
    <row r="14" spans="1:21" x14ac:dyDescent="0.25">
      <c r="K14" s="12"/>
    </row>
    <row r="15" spans="1:21" x14ac:dyDescent="0.25">
      <c r="A15" s="6" t="s">
        <v>34</v>
      </c>
      <c r="K15" s="12"/>
    </row>
    <row r="16" spans="1:21" x14ac:dyDescent="0.25">
      <c r="A16" s="39" t="s">
        <v>35</v>
      </c>
    </row>
  </sheetData>
  <sheetProtection formatCells="0" formatColumns="0" formatRows="0" insertColumns="0" insertRows="0" insertHyperlinks="0" deleteColumns="0" deleteRows="0" sort="0" autoFilter="0" pivotTables="0"/>
  <phoneticPr fontId="23" type="noConversion"/>
  <hyperlinks>
    <hyperlink ref="A16" r:id="rId1" xr:uid="{916AB985-EC0E-4667-AC2B-D14323204D90}"/>
  </hyperlinks>
  <pageMargins left="0.75" right="0.75" top="0.5" bottom="0.5" header="0.25" footer="0.27"/>
  <pageSetup scale="32" orientation="portrait" r:id="rId2"/>
  <headerFooter alignWithMargins="0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0"/>
  <sheetViews>
    <sheetView zoomScaleNormal="100" workbookViewId="0">
      <selection activeCell="U19" sqref="U19"/>
    </sheetView>
  </sheetViews>
  <sheetFormatPr defaultRowHeight="13.2" x14ac:dyDescent="0.25"/>
  <cols>
    <col min="1" max="1" width="31.33203125" bestFit="1" customWidth="1"/>
    <col min="6" max="6" width="8.44140625" bestFit="1" customWidth="1"/>
    <col min="8" max="8" width="9.109375" customWidth="1"/>
    <col min="9" max="11" width="10" bestFit="1" customWidth="1"/>
    <col min="12" max="13" width="10.44140625" customWidth="1"/>
    <col min="14" max="14" width="10.6640625" bestFit="1" customWidth="1"/>
    <col min="17" max="17" width="10.6640625" bestFit="1" customWidth="1"/>
    <col min="18" max="18" width="14.109375" bestFit="1" customWidth="1"/>
    <col min="19" max="19" width="13.5546875" bestFit="1" customWidth="1"/>
    <col min="20" max="21" width="13.5546875" customWidth="1"/>
    <col min="22" max="22" width="11.5546875" bestFit="1" customWidth="1"/>
    <col min="23" max="23" width="15.5546875" bestFit="1" customWidth="1"/>
    <col min="24" max="24" width="14.44140625" bestFit="1" customWidth="1"/>
  </cols>
  <sheetData>
    <row r="1" spans="1:24" x14ac:dyDescent="0.25">
      <c r="A1" s="6" t="s">
        <v>27</v>
      </c>
    </row>
    <row r="2" spans="1:24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21</v>
      </c>
      <c r="N2" s="1" t="s">
        <v>22</v>
      </c>
      <c r="O2" s="1" t="s">
        <v>23</v>
      </c>
      <c r="P2" s="1" t="s">
        <v>24</v>
      </c>
      <c r="Q2" s="1" t="s">
        <v>25</v>
      </c>
      <c r="R2" s="1" t="s">
        <v>31</v>
      </c>
      <c r="S2" s="1" t="s">
        <v>33</v>
      </c>
      <c r="T2" s="1" t="s">
        <v>36</v>
      </c>
      <c r="U2" s="1" t="s">
        <v>37</v>
      </c>
      <c r="V2" s="36" t="s">
        <v>38</v>
      </c>
    </row>
    <row r="3" spans="1:24" x14ac:dyDescent="0.25">
      <c r="A3" t="s">
        <v>7</v>
      </c>
      <c r="B3" s="2">
        <v>28384929</v>
      </c>
      <c r="C3" s="2">
        <v>35971128</v>
      </c>
      <c r="D3" s="2">
        <v>44979003</v>
      </c>
      <c r="E3" s="2">
        <v>30951834</v>
      </c>
      <c r="F3" s="4">
        <v>33.5</v>
      </c>
      <c r="G3" s="4">
        <v>27.8</v>
      </c>
      <c r="H3" s="2">
        <v>26091278</v>
      </c>
      <c r="I3" s="2">
        <v>29570329</v>
      </c>
      <c r="J3" s="2">
        <v>31521096</v>
      </c>
      <c r="K3" s="2">
        <v>37859149</v>
      </c>
      <c r="L3" s="2">
        <v>37204097</v>
      </c>
      <c r="M3" s="2">
        <v>39494292</v>
      </c>
      <c r="N3" s="2">
        <v>44393380</v>
      </c>
      <c r="O3" s="2">
        <v>49812040</v>
      </c>
      <c r="P3" s="2">
        <v>20747242</v>
      </c>
      <c r="Q3" s="2">
        <v>56460058</v>
      </c>
      <c r="R3" s="2">
        <v>55027919</v>
      </c>
      <c r="S3" s="2">
        <v>63635978</v>
      </c>
      <c r="T3" s="2">
        <v>73691063</v>
      </c>
      <c r="U3" s="2">
        <v>73418942</v>
      </c>
      <c r="V3" s="20">
        <f>U3/$U$12</f>
        <v>2.8127996220918453E-2</v>
      </c>
    </row>
    <row r="4" spans="1:24" x14ac:dyDescent="0.25">
      <c r="A4" t="s">
        <v>8</v>
      </c>
      <c r="B4" s="2">
        <v>42687770</v>
      </c>
      <c r="C4" s="2">
        <v>43448243</v>
      </c>
      <c r="D4" s="2">
        <v>41304003</v>
      </c>
      <c r="E4" s="2">
        <v>32993329</v>
      </c>
      <c r="F4" s="4">
        <v>30.4</v>
      </c>
      <c r="G4" s="4">
        <v>28.1</v>
      </c>
      <c r="H4" s="2">
        <v>27368288</v>
      </c>
      <c r="I4" s="2">
        <v>27775962</v>
      </c>
      <c r="J4" s="2">
        <v>31859432</v>
      </c>
      <c r="K4" s="2">
        <v>31859432</v>
      </c>
      <c r="L4" s="2">
        <v>32188645</v>
      </c>
      <c r="M4" s="2">
        <v>33390840</v>
      </c>
      <c r="N4" s="2">
        <v>36998672</v>
      </c>
      <c r="O4" s="2">
        <v>41404678</v>
      </c>
      <c r="P4" s="2">
        <v>17576926</v>
      </c>
      <c r="Q4" s="2">
        <v>42293747</v>
      </c>
      <c r="R4" s="2">
        <v>47348114</v>
      </c>
      <c r="S4" s="2">
        <v>48841930</v>
      </c>
      <c r="T4" s="2">
        <v>50186294</v>
      </c>
      <c r="U4" s="2">
        <v>53259194</v>
      </c>
      <c r="V4" s="20">
        <f t="shared" ref="V4:V7" si="0">U4/$U$12</f>
        <v>2.0404467386102659E-2</v>
      </c>
    </row>
    <row r="5" spans="1:24" x14ac:dyDescent="0.25">
      <c r="A5" t="s">
        <v>9</v>
      </c>
      <c r="B5" s="2">
        <v>342643584</v>
      </c>
      <c r="C5" s="2">
        <v>379348409</v>
      </c>
      <c r="D5" s="2">
        <v>420266082</v>
      </c>
      <c r="E5" s="2">
        <v>452724861</v>
      </c>
      <c r="F5" s="4">
        <v>493.95538699999997</v>
      </c>
      <c r="G5" s="4">
        <v>526.29999999999995</v>
      </c>
      <c r="H5" s="2">
        <v>549199935</v>
      </c>
      <c r="I5" s="2">
        <v>565009886</v>
      </c>
      <c r="J5" s="2">
        <v>589676013</v>
      </c>
      <c r="K5" s="2">
        <v>634196388</v>
      </c>
      <c r="L5" s="2">
        <v>701519934</v>
      </c>
      <c r="M5" s="2">
        <v>758276678</v>
      </c>
      <c r="N5" s="2">
        <v>805031577</v>
      </c>
      <c r="O5" s="2">
        <v>853868342</v>
      </c>
      <c r="P5" s="2">
        <v>865871812</v>
      </c>
      <c r="Q5" s="2">
        <v>875326627</v>
      </c>
      <c r="R5" s="2">
        <v>932180184.09000003</v>
      </c>
      <c r="S5" s="2">
        <f>(1019740737-48841930)</f>
        <v>970898807</v>
      </c>
      <c r="T5" s="2">
        <v>1023974539</v>
      </c>
      <c r="U5" s="2">
        <v>1126972536.3099999</v>
      </c>
      <c r="V5" s="20">
        <f t="shared" si="0"/>
        <v>0.43176159147603305</v>
      </c>
    </row>
    <row r="6" spans="1:24" x14ac:dyDescent="0.25">
      <c r="A6" t="s">
        <v>10</v>
      </c>
      <c r="B6" s="2">
        <v>207741730</v>
      </c>
      <c r="C6" s="2">
        <v>209783869</v>
      </c>
      <c r="D6" s="2">
        <v>203044685</v>
      </c>
      <c r="E6" s="2">
        <v>214078316</v>
      </c>
      <c r="F6" s="4">
        <v>245.4</v>
      </c>
      <c r="G6" s="4">
        <v>263.2</v>
      </c>
      <c r="H6" s="2">
        <v>274308633</v>
      </c>
      <c r="I6" s="2">
        <v>263241634</v>
      </c>
      <c r="J6" s="2">
        <v>269808303</v>
      </c>
      <c r="K6" s="2">
        <v>293867162</v>
      </c>
      <c r="L6" s="2">
        <v>318961972</v>
      </c>
      <c r="M6" s="2">
        <v>330457432</v>
      </c>
      <c r="N6" s="2">
        <v>306893839</v>
      </c>
      <c r="O6" s="2">
        <v>325657129</v>
      </c>
      <c r="P6" s="2">
        <v>317030346</v>
      </c>
      <c r="Q6" s="2">
        <v>364436040.90399998</v>
      </c>
      <c r="R6" s="2">
        <v>425272420.65000004</v>
      </c>
      <c r="S6" s="2">
        <v>441992569</v>
      </c>
      <c r="T6" s="2">
        <v>479003210.40000004</v>
      </c>
      <c r="U6" s="2">
        <v>466835634.16122252</v>
      </c>
      <c r="V6" s="20">
        <f t="shared" si="0"/>
        <v>0.1788523587479228</v>
      </c>
    </row>
    <row r="7" spans="1:24" x14ac:dyDescent="0.25">
      <c r="A7" t="s">
        <v>11</v>
      </c>
      <c r="B7" s="2">
        <v>259018609</v>
      </c>
      <c r="C7" s="2">
        <v>286315764</v>
      </c>
      <c r="D7" s="2">
        <v>308689161</v>
      </c>
      <c r="E7" s="2">
        <v>331191932</v>
      </c>
      <c r="F7" s="4">
        <v>354.33352200000002</v>
      </c>
      <c r="G7" s="4">
        <v>375</v>
      </c>
      <c r="H7" s="2">
        <v>394797521</v>
      </c>
      <c r="I7" s="2">
        <v>405109570</v>
      </c>
      <c r="J7" s="2">
        <v>428830955</v>
      </c>
      <c r="K7" s="2">
        <v>470939040</v>
      </c>
      <c r="L7" s="2">
        <v>494677982</v>
      </c>
      <c r="M7" s="2">
        <v>531621064</v>
      </c>
      <c r="N7" s="2">
        <v>601696643</v>
      </c>
      <c r="O7" s="2">
        <v>625801316</v>
      </c>
      <c r="P7" s="2">
        <v>573173614</v>
      </c>
      <c r="Q7" s="2">
        <v>600622745.87615561</v>
      </c>
      <c r="R7" s="2">
        <v>683239270.68999994</v>
      </c>
      <c r="S7" s="2">
        <f>(8330+4933227+204992324+88972043+7291805+37069628+305113669+57287657+25001785)</f>
        <v>730670468</v>
      </c>
      <c r="T7" s="2">
        <v>820283482.83999991</v>
      </c>
      <c r="U7" s="2">
        <v>889686896.88690448</v>
      </c>
      <c r="V7" s="20">
        <f t="shared" si="0"/>
        <v>0.34085358616902317</v>
      </c>
    </row>
    <row r="8" spans="1:24" x14ac:dyDescent="0.25">
      <c r="A8" t="s">
        <v>26</v>
      </c>
      <c r="B8" s="2"/>
      <c r="C8" s="2"/>
      <c r="D8" s="2"/>
      <c r="E8" s="2"/>
      <c r="F8" s="4"/>
      <c r="G8" s="4"/>
      <c r="H8" s="2"/>
      <c r="I8" s="2"/>
      <c r="J8" s="2"/>
      <c r="K8" s="2"/>
      <c r="L8" s="2"/>
      <c r="M8" s="2"/>
      <c r="N8" s="2"/>
      <c r="O8" s="2"/>
      <c r="P8" s="2"/>
      <c r="Q8" s="2">
        <v>68990666</v>
      </c>
      <c r="R8" s="2"/>
      <c r="S8" s="2"/>
      <c r="T8" s="2"/>
      <c r="U8" s="2"/>
      <c r="V8" s="21"/>
    </row>
    <row r="9" spans="1:24" x14ac:dyDescent="0.25">
      <c r="A9" t="s">
        <v>12</v>
      </c>
      <c r="B9" s="2"/>
      <c r="C9" s="2"/>
      <c r="D9" s="2"/>
      <c r="E9" s="2">
        <v>22337843</v>
      </c>
      <c r="F9" s="4">
        <v>15.5</v>
      </c>
      <c r="G9" s="4"/>
      <c r="H9" s="2"/>
      <c r="I9" s="2"/>
      <c r="N9" s="2"/>
      <c r="O9" s="2"/>
      <c r="P9" s="2"/>
      <c r="Q9" s="2"/>
      <c r="R9" s="2"/>
      <c r="S9" s="2"/>
      <c r="T9" s="2"/>
      <c r="U9" s="2"/>
      <c r="W9" s="2"/>
    </row>
    <row r="10" spans="1:24" x14ac:dyDescent="0.25">
      <c r="B10" s="2"/>
      <c r="C10" s="2"/>
      <c r="D10" s="2"/>
      <c r="E10" s="2"/>
      <c r="F10" s="4"/>
      <c r="G10" s="4"/>
      <c r="H10" s="2"/>
      <c r="I10" s="2"/>
      <c r="N10" s="2"/>
      <c r="O10" s="2"/>
      <c r="P10" s="2"/>
      <c r="W10" s="2"/>
    </row>
    <row r="11" spans="1:24" x14ac:dyDescent="0.25">
      <c r="F11" s="4"/>
      <c r="G11" s="4"/>
      <c r="H11" s="2"/>
      <c r="I11" s="2"/>
      <c r="Q11" s="2"/>
      <c r="R11" s="2"/>
      <c r="S11" s="2"/>
      <c r="T11" s="2"/>
      <c r="U11" s="2"/>
      <c r="W11" s="35"/>
    </row>
    <row r="12" spans="1:24" x14ac:dyDescent="0.25">
      <c r="B12" s="2">
        <v>880476622</v>
      </c>
      <c r="C12" s="2">
        <v>954867413</v>
      </c>
      <c r="D12" s="2">
        <v>1018282934</v>
      </c>
      <c r="E12" s="2">
        <v>1084278115</v>
      </c>
      <c r="F12" s="3">
        <v>1173.0889090000001</v>
      </c>
      <c r="G12" s="3">
        <v>1220.3999999999999</v>
      </c>
      <c r="H12" s="2">
        <v>1271765655</v>
      </c>
      <c r="I12" s="2">
        <v>1290707381</v>
      </c>
      <c r="J12" s="2">
        <v>1351695799</v>
      </c>
      <c r="K12" s="2">
        <v>1468721171</v>
      </c>
      <c r="L12" s="2">
        <v>1584552630</v>
      </c>
      <c r="M12" s="2">
        <v>1693240306</v>
      </c>
      <c r="N12" s="2">
        <v>1795014111</v>
      </c>
      <c r="O12" s="2">
        <v>1896543505</v>
      </c>
      <c r="P12" s="2">
        <v>1794399940</v>
      </c>
      <c r="Q12" s="2">
        <v>2008129884.7801557</v>
      </c>
      <c r="R12" s="2">
        <v>2143067908.4299998</v>
      </c>
      <c r="S12" s="2">
        <f>SUM(S3:S8)</f>
        <v>2256039752</v>
      </c>
      <c r="T12" s="2">
        <f>SUM(T3:T8)</f>
        <v>2447138589.2399998</v>
      </c>
      <c r="U12" s="2">
        <f>SUM(U3:U8)</f>
        <v>2610173203.3581266</v>
      </c>
      <c r="X12" s="2"/>
    </row>
    <row r="13" spans="1:24" x14ac:dyDescent="0.25">
      <c r="A13" s="7"/>
      <c r="B13" s="8"/>
      <c r="C13" s="8"/>
      <c r="D13" s="8"/>
      <c r="E13" s="8"/>
      <c r="F13" s="9"/>
      <c r="G13" s="9"/>
      <c r="H13" s="10"/>
      <c r="I13" s="1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4" x14ac:dyDescent="0.25">
      <c r="A14" s="6" t="s">
        <v>28</v>
      </c>
    </row>
    <row r="15" spans="1:24" x14ac:dyDescent="0.25"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15</v>
      </c>
      <c r="I15" s="1" t="s">
        <v>16</v>
      </c>
      <c r="J15" s="1" t="s">
        <v>17</v>
      </c>
      <c r="K15" s="1" t="s">
        <v>18</v>
      </c>
      <c r="L15" s="1" t="s">
        <v>19</v>
      </c>
      <c r="M15" s="1" t="s">
        <v>21</v>
      </c>
      <c r="N15" s="1" t="s">
        <v>22</v>
      </c>
      <c r="O15" s="1" t="s">
        <v>23</v>
      </c>
      <c r="P15" s="1" t="s">
        <v>24</v>
      </c>
      <c r="Q15" s="36" t="s">
        <v>25</v>
      </c>
      <c r="R15" s="1" t="s">
        <v>31</v>
      </c>
      <c r="S15" s="1" t="s">
        <v>33</v>
      </c>
      <c r="T15" s="1" t="s">
        <v>36</v>
      </c>
      <c r="U15" s="1"/>
      <c r="W15" s="37" t="s">
        <v>32</v>
      </c>
    </row>
    <row r="16" spans="1:24" x14ac:dyDescent="0.25">
      <c r="A16" t="s">
        <v>7</v>
      </c>
      <c r="B16" s="2">
        <v>31064641</v>
      </c>
      <c r="C16" s="2">
        <v>37715932</v>
      </c>
      <c r="D16" s="2">
        <v>30951834</v>
      </c>
      <c r="E16" s="2">
        <v>14164594</v>
      </c>
      <c r="F16" s="2">
        <v>47037512</v>
      </c>
      <c r="G16" s="2">
        <v>28313301</v>
      </c>
      <c r="H16" s="2">
        <v>27939202</v>
      </c>
      <c r="I16" s="2">
        <v>29743783</v>
      </c>
      <c r="J16" s="2">
        <v>31521096</v>
      </c>
      <c r="K16" s="2">
        <v>36495109</v>
      </c>
      <c r="L16" s="2">
        <v>37204097</v>
      </c>
      <c r="M16" s="2">
        <v>39494292</v>
      </c>
      <c r="N16" s="2">
        <v>44393380</v>
      </c>
      <c r="O16" s="2">
        <v>49812040</v>
      </c>
      <c r="P16" s="2">
        <v>20747242</v>
      </c>
      <c r="Q16" s="2">
        <v>56460058</v>
      </c>
      <c r="R16" s="2">
        <v>55027919</v>
      </c>
      <c r="S16" s="2">
        <v>63635978</v>
      </c>
      <c r="T16" s="2">
        <v>73691063</v>
      </c>
      <c r="V16" s="20">
        <f>T16/$T$24</f>
        <v>2.8848406015397798E-2</v>
      </c>
      <c r="X16" s="2"/>
    </row>
    <row r="17" spans="1:24" x14ac:dyDescent="0.25">
      <c r="A17" t="s">
        <v>8</v>
      </c>
      <c r="B17" s="2">
        <v>41404544</v>
      </c>
      <c r="C17" s="2">
        <v>41703439</v>
      </c>
      <c r="D17" s="2">
        <v>32993329</v>
      </c>
      <c r="E17" s="2">
        <v>21288149</v>
      </c>
      <c r="F17" s="2">
        <v>27321478</v>
      </c>
      <c r="G17" s="2">
        <v>27629835</v>
      </c>
      <c r="H17" s="2">
        <v>26960916</v>
      </c>
      <c r="I17" s="2">
        <v>27602508</v>
      </c>
      <c r="J17" s="2">
        <v>31859432</v>
      </c>
      <c r="K17" s="2">
        <v>31859432</v>
      </c>
      <c r="L17" s="2">
        <v>32188645</v>
      </c>
      <c r="M17" s="2">
        <v>33390840</v>
      </c>
      <c r="N17" s="2">
        <v>36998672</v>
      </c>
      <c r="O17" s="2">
        <v>41404678</v>
      </c>
      <c r="P17" s="2">
        <v>17576926</v>
      </c>
      <c r="Q17" s="2">
        <v>42293747</v>
      </c>
      <c r="R17" s="2">
        <v>47348114</v>
      </c>
      <c r="S17" s="2">
        <v>48841930</v>
      </c>
      <c r="T17" s="2">
        <v>50186291</v>
      </c>
      <c r="V17" s="20">
        <f t="shared" ref="V17:V20" si="1">T17/$T$24</f>
        <v>1.9646812520195352E-2</v>
      </c>
      <c r="X17" s="3"/>
    </row>
    <row r="18" spans="1:24" x14ac:dyDescent="0.25">
      <c r="A18" t="s">
        <v>9</v>
      </c>
      <c r="B18" s="2">
        <v>354597250</v>
      </c>
      <c r="C18" s="2">
        <v>385651015</v>
      </c>
      <c r="D18" s="2">
        <v>431706096</v>
      </c>
      <c r="E18" s="2">
        <v>464384205</v>
      </c>
      <c r="F18" s="2">
        <v>495142761</v>
      </c>
      <c r="G18" s="2">
        <v>529902053</v>
      </c>
      <c r="H18" s="2">
        <v>539272116</v>
      </c>
      <c r="I18" s="2">
        <v>565118671</v>
      </c>
      <c r="J18" s="2">
        <v>600331717</v>
      </c>
      <c r="K18" s="2">
        <v>661514263</v>
      </c>
      <c r="L18" s="2">
        <v>712909737</v>
      </c>
      <c r="M18" s="2">
        <v>768600454</v>
      </c>
      <c r="N18" s="2">
        <v>809518586</v>
      </c>
      <c r="O18" s="2">
        <v>857739030</v>
      </c>
      <c r="P18" s="2">
        <v>843989238</v>
      </c>
      <c r="Q18" s="2">
        <v>894183256</v>
      </c>
      <c r="R18" s="2">
        <v>931783377</v>
      </c>
      <c r="S18" s="2">
        <v>989745732</v>
      </c>
      <c r="T18" s="2">
        <v>1086200328</v>
      </c>
      <c r="V18" s="20">
        <f t="shared" si="1"/>
        <v>0.42522317904685758</v>
      </c>
      <c r="X18" s="3"/>
    </row>
    <row r="19" spans="1:24" x14ac:dyDescent="0.25">
      <c r="A19" t="s">
        <v>10</v>
      </c>
      <c r="B19" s="2">
        <v>200151978</v>
      </c>
      <c r="C19" s="2">
        <v>197296625</v>
      </c>
      <c r="D19" s="2">
        <v>207421370</v>
      </c>
      <c r="E19" s="2">
        <v>244204585</v>
      </c>
      <c r="F19" s="2">
        <v>267795881</v>
      </c>
      <c r="G19" s="2">
        <v>279745446</v>
      </c>
      <c r="H19" s="2">
        <v>269571978</v>
      </c>
      <c r="I19" s="2">
        <v>270512860</v>
      </c>
      <c r="J19" s="2">
        <v>293700642</v>
      </c>
      <c r="K19" s="2">
        <v>305457136</v>
      </c>
      <c r="L19" s="2">
        <v>328323330</v>
      </c>
      <c r="M19" s="2">
        <v>299116802</v>
      </c>
      <c r="N19" s="2">
        <v>313131855</v>
      </c>
      <c r="O19" s="2">
        <v>313891432</v>
      </c>
      <c r="P19" s="2">
        <v>350756536</v>
      </c>
      <c r="Q19" s="2">
        <v>405021353</v>
      </c>
      <c r="R19" s="2">
        <v>420945304</v>
      </c>
      <c r="S19" s="2">
        <v>460580010</v>
      </c>
      <c r="T19" s="2">
        <v>466835634.16122252</v>
      </c>
      <c r="V19" s="20">
        <f t="shared" si="1"/>
        <v>0.18275572869316131</v>
      </c>
      <c r="X19" s="2"/>
    </row>
    <row r="20" spans="1:24" x14ac:dyDescent="0.25">
      <c r="A20" t="s">
        <v>11</v>
      </c>
      <c r="B20" s="2">
        <v>277035197</v>
      </c>
      <c r="C20" s="2">
        <v>298630879</v>
      </c>
      <c r="D20" s="2">
        <v>322500523</v>
      </c>
      <c r="E20" s="2">
        <v>345124426</v>
      </c>
      <c r="F20" s="2">
        <v>363466153</v>
      </c>
      <c r="G20" s="2">
        <v>373829070</v>
      </c>
      <c r="H20" s="2">
        <v>422173969</v>
      </c>
      <c r="I20" s="2">
        <v>409052558</v>
      </c>
      <c r="J20" s="2">
        <v>435724113</v>
      </c>
      <c r="K20" s="2">
        <v>467417973</v>
      </c>
      <c r="L20" s="2">
        <v>507605758</v>
      </c>
      <c r="M20" s="2">
        <v>584626607</v>
      </c>
      <c r="N20" s="2">
        <v>611029227</v>
      </c>
      <c r="O20" s="2">
        <f>633676815-67005232</f>
        <v>566671583</v>
      </c>
      <c r="P20" s="2">
        <v>488860845</v>
      </c>
      <c r="Q20" s="2">
        <v>644021746</v>
      </c>
      <c r="R20" s="2">
        <v>680053928</v>
      </c>
      <c r="S20" s="2">
        <v>795461554</v>
      </c>
      <c r="T20" s="2">
        <v>877510764</v>
      </c>
      <c r="V20" s="20">
        <f t="shared" si="1"/>
        <v>0.34352587372438798</v>
      </c>
    </row>
    <row r="21" spans="1:24" x14ac:dyDescent="0.25">
      <c r="A21" s="12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v>67005232</v>
      </c>
      <c r="P21" s="2">
        <v>72785894</v>
      </c>
      <c r="Q21" s="2">
        <v>26598687</v>
      </c>
      <c r="R21" s="2"/>
    </row>
    <row r="22" spans="1:24" x14ac:dyDescent="0.25">
      <c r="A22" t="s">
        <v>12</v>
      </c>
      <c r="B22" s="2"/>
      <c r="C22" s="2"/>
      <c r="D22" s="2">
        <v>22337843</v>
      </c>
      <c r="E22" s="2">
        <v>50830263</v>
      </c>
      <c r="F22" s="2">
        <v>5060175</v>
      </c>
      <c r="G22" s="2"/>
      <c r="H22" s="2"/>
      <c r="N22" s="2"/>
      <c r="Q22" s="2"/>
      <c r="R22" s="2"/>
      <c r="S22" s="2"/>
      <c r="T22" s="2"/>
      <c r="U22" s="2"/>
    </row>
    <row r="23" spans="1:24" x14ac:dyDescent="0.25">
      <c r="B23" s="2"/>
      <c r="C23" s="2"/>
      <c r="D23" s="2"/>
      <c r="E23" s="2"/>
      <c r="F23" s="2"/>
      <c r="G23" s="2"/>
      <c r="H23" s="2"/>
      <c r="Q23" s="3"/>
      <c r="R23" s="3"/>
      <c r="S23" s="3"/>
      <c r="T23" s="3"/>
      <c r="U23" s="3"/>
    </row>
    <row r="24" spans="1:24" x14ac:dyDescent="0.25">
      <c r="B24" s="2">
        <v>904253610</v>
      </c>
      <c r="C24" s="2">
        <v>960997890</v>
      </c>
      <c r="D24" s="2">
        <v>1047910995</v>
      </c>
      <c r="E24" s="2">
        <v>1139996222</v>
      </c>
      <c r="F24" s="2">
        <v>1205823960</v>
      </c>
      <c r="G24" s="2">
        <v>1239419705</v>
      </c>
      <c r="H24" s="2">
        <v>1285918181</v>
      </c>
      <c r="I24" s="2">
        <v>1302030380</v>
      </c>
      <c r="J24" s="2">
        <v>1393137000</v>
      </c>
      <c r="K24" s="2">
        <v>1502743913</v>
      </c>
      <c r="L24" s="2">
        <v>1618231567</v>
      </c>
      <c r="M24" s="2">
        <v>1725228995</v>
      </c>
      <c r="N24" s="2">
        <v>1815071720</v>
      </c>
      <c r="O24" s="2">
        <v>1896523995</v>
      </c>
      <c r="P24" s="2">
        <v>1794716681</v>
      </c>
      <c r="Q24" s="2">
        <v>2068578847</v>
      </c>
      <c r="R24" s="2">
        <v>2135158642</v>
      </c>
      <c r="S24" s="2">
        <f>SUM(S16:S21)</f>
        <v>2358265204</v>
      </c>
      <c r="T24" s="2">
        <f>SUM(T16:T21)</f>
        <v>2554424080.1612225</v>
      </c>
    </row>
    <row r="25" spans="1:2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4" x14ac:dyDescent="0.25">
      <c r="A26" s="6" t="s">
        <v>29</v>
      </c>
    </row>
    <row r="27" spans="1:24" x14ac:dyDescent="0.25"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15</v>
      </c>
      <c r="I27" s="1" t="s">
        <v>16</v>
      </c>
      <c r="J27" s="1" t="s">
        <v>17</v>
      </c>
      <c r="K27" s="1" t="s">
        <v>18</v>
      </c>
      <c r="L27" s="1" t="s">
        <v>19</v>
      </c>
      <c r="M27" s="1" t="s">
        <v>21</v>
      </c>
      <c r="N27" s="1" t="s">
        <v>22</v>
      </c>
      <c r="O27" s="1" t="s">
        <v>23</v>
      </c>
      <c r="P27" s="1" t="s">
        <v>24</v>
      </c>
      <c r="Q27" s="1" t="s">
        <v>25</v>
      </c>
      <c r="R27" s="1" t="s">
        <v>31</v>
      </c>
      <c r="S27" s="1" t="s">
        <v>33</v>
      </c>
      <c r="T27" s="1" t="s">
        <v>36</v>
      </c>
      <c r="U27" s="1" t="s">
        <v>37</v>
      </c>
      <c r="V27" s="36"/>
      <c r="W27" s="38"/>
    </row>
    <row r="28" spans="1:24" x14ac:dyDescent="0.25">
      <c r="A28" t="s">
        <v>7</v>
      </c>
      <c r="B28" s="11">
        <v>31064641</v>
      </c>
      <c r="C28" s="11">
        <v>37715932</v>
      </c>
      <c r="D28" s="11">
        <v>30951834</v>
      </c>
      <c r="E28" s="11">
        <v>14164594</v>
      </c>
      <c r="F28" s="11">
        <v>47037512</v>
      </c>
      <c r="G28" s="11">
        <v>28313301</v>
      </c>
      <c r="H28" s="11">
        <v>27939202</v>
      </c>
      <c r="I28" s="11">
        <v>29743783</v>
      </c>
      <c r="J28" s="11">
        <v>31521096</v>
      </c>
      <c r="K28" s="11">
        <v>36495109</v>
      </c>
      <c r="L28" s="11">
        <v>37204097</v>
      </c>
      <c r="M28" s="11">
        <v>39494292</v>
      </c>
      <c r="N28" s="11">
        <v>44393380</v>
      </c>
      <c r="O28" s="11">
        <v>49812040</v>
      </c>
      <c r="P28" s="11">
        <v>20747242</v>
      </c>
      <c r="Q28" s="11">
        <v>56460058</v>
      </c>
      <c r="R28" s="11">
        <v>55027919</v>
      </c>
      <c r="S28" s="11">
        <v>63635978</v>
      </c>
      <c r="T28" s="11">
        <v>73691063</v>
      </c>
      <c r="U28" s="11">
        <v>73418942</v>
      </c>
      <c r="V28" s="20"/>
    </row>
    <row r="29" spans="1:24" x14ac:dyDescent="0.25">
      <c r="A29" t="s">
        <v>8</v>
      </c>
      <c r="B29" s="11">
        <v>41404544</v>
      </c>
      <c r="C29" s="11">
        <v>41703439</v>
      </c>
      <c r="D29" s="11">
        <v>32993329</v>
      </c>
      <c r="E29" s="11">
        <v>21288149</v>
      </c>
      <c r="F29" s="11">
        <v>27321478</v>
      </c>
      <c r="G29" s="11">
        <v>27629835</v>
      </c>
      <c r="H29" s="11">
        <v>26960916</v>
      </c>
      <c r="I29" s="11">
        <v>27602508</v>
      </c>
      <c r="J29" s="11">
        <v>31859432</v>
      </c>
      <c r="K29" s="11">
        <v>31859432</v>
      </c>
      <c r="L29" s="11">
        <v>32188645</v>
      </c>
      <c r="M29" s="11">
        <v>33390840</v>
      </c>
      <c r="N29" s="11">
        <v>36998672</v>
      </c>
      <c r="O29" s="11">
        <v>41404678</v>
      </c>
      <c r="P29" s="11">
        <v>17576926</v>
      </c>
      <c r="Q29" s="11">
        <v>42293747</v>
      </c>
      <c r="R29" s="11">
        <v>47348114</v>
      </c>
      <c r="S29" s="11">
        <v>48841930</v>
      </c>
      <c r="T29" s="11">
        <v>50186291</v>
      </c>
      <c r="U29" s="11">
        <v>53259194</v>
      </c>
      <c r="V29" s="20"/>
    </row>
    <row r="30" spans="1:24" x14ac:dyDescent="0.25">
      <c r="A30" t="s">
        <v>9</v>
      </c>
      <c r="B30" s="11">
        <v>354597250</v>
      </c>
      <c r="C30" s="11">
        <v>385651015</v>
      </c>
      <c r="D30" s="11">
        <v>431706096</v>
      </c>
      <c r="E30" s="11">
        <v>464384205</v>
      </c>
      <c r="F30" s="11">
        <v>495142761</v>
      </c>
      <c r="G30" s="11">
        <v>529902053</v>
      </c>
      <c r="H30" s="11">
        <v>539272116</v>
      </c>
      <c r="I30" s="11">
        <v>565118671</v>
      </c>
      <c r="J30" s="11">
        <v>600331717</v>
      </c>
      <c r="K30" s="11">
        <v>661514263</v>
      </c>
      <c r="L30" s="11">
        <v>712909737</v>
      </c>
      <c r="M30" s="11">
        <v>768600454</v>
      </c>
      <c r="N30" s="11">
        <v>809518586</v>
      </c>
      <c r="O30" s="11">
        <v>857739030</v>
      </c>
      <c r="P30" s="11">
        <v>843989238</v>
      </c>
      <c r="Q30" s="11">
        <v>894183256</v>
      </c>
      <c r="R30" s="11">
        <v>931783377</v>
      </c>
      <c r="S30" s="11">
        <v>989745732</v>
      </c>
      <c r="T30" s="11">
        <v>1086200328</v>
      </c>
      <c r="U30" s="11">
        <v>1126972536.3099999</v>
      </c>
      <c r="V30" s="20"/>
    </row>
    <row r="31" spans="1:24" x14ac:dyDescent="0.25">
      <c r="A31" t="s">
        <v>10</v>
      </c>
      <c r="B31" s="11">
        <v>200151978</v>
      </c>
      <c r="C31" s="11">
        <v>197296625</v>
      </c>
      <c r="D31" s="11">
        <v>207421370</v>
      </c>
      <c r="E31" s="11">
        <v>244204585</v>
      </c>
      <c r="F31" s="11">
        <v>267795881</v>
      </c>
      <c r="G31" s="11">
        <v>279745446</v>
      </c>
      <c r="H31" s="11">
        <v>269571978</v>
      </c>
      <c r="I31" s="11">
        <v>270512860</v>
      </c>
      <c r="J31" s="11">
        <v>293700642</v>
      </c>
      <c r="K31" s="11">
        <v>305457136</v>
      </c>
      <c r="L31" s="11">
        <v>328323330</v>
      </c>
      <c r="M31" s="11">
        <v>299116802</v>
      </c>
      <c r="N31" s="11">
        <v>313131855</v>
      </c>
      <c r="O31" s="11">
        <v>313891432</v>
      </c>
      <c r="P31" s="11">
        <v>350756536</v>
      </c>
      <c r="Q31" s="11">
        <v>405021353</v>
      </c>
      <c r="R31" s="11">
        <v>420945304</v>
      </c>
      <c r="S31" s="11">
        <v>460580010</v>
      </c>
      <c r="T31" s="11">
        <v>466835634.16122252</v>
      </c>
      <c r="U31" s="11">
        <v>466835634.16122252</v>
      </c>
      <c r="V31" s="20"/>
    </row>
    <row r="32" spans="1:24" x14ac:dyDescent="0.25">
      <c r="A32" t="s">
        <v>11</v>
      </c>
      <c r="B32" s="11">
        <v>277035197</v>
      </c>
      <c r="C32" s="11">
        <v>298630879</v>
      </c>
      <c r="D32" s="11">
        <v>322500523</v>
      </c>
      <c r="E32" s="11">
        <v>345124426</v>
      </c>
      <c r="F32" s="11">
        <v>363466153</v>
      </c>
      <c r="G32" s="11">
        <v>373829070</v>
      </c>
      <c r="H32" s="11">
        <v>422173969</v>
      </c>
      <c r="I32" s="11">
        <v>409052558</v>
      </c>
      <c r="J32" s="11">
        <v>435724113</v>
      </c>
      <c r="K32" s="11">
        <v>467417973</v>
      </c>
      <c r="L32" s="11">
        <v>507605758</v>
      </c>
      <c r="M32" s="11">
        <v>584626607</v>
      </c>
      <c r="N32" s="11">
        <v>611029227</v>
      </c>
      <c r="O32" s="11">
        <v>566671583</v>
      </c>
      <c r="P32" s="11">
        <v>488860845</v>
      </c>
      <c r="Q32" s="11">
        <v>644021746</v>
      </c>
      <c r="R32" s="11">
        <v>680053928</v>
      </c>
      <c r="S32" s="11">
        <v>795461554</v>
      </c>
      <c r="T32" s="11">
        <v>877510764</v>
      </c>
      <c r="U32" s="11">
        <v>889686896.88690448</v>
      </c>
      <c r="V32" s="20"/>
    </row>
    <row r="33" spans="1:22" x14ac:dyDescent="0.25">
      <c r="A33" t="s">
        <v>26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67005232</v>
      </c>
      <c r="P33" s="11">
        <v>72785894</v>
      </c>
      <c r="Q33" s="11">
        <v>26598687</v>
      </c>
      <c r="R33" s="11"/>
      <c r="S33" s="11"/>
      <c r="T33" s="11"/>
      <c r="U33" s="11"/>
      <c r="V33" s="20"/>
    </row>
    <row r="34" spans="1:22" x14ac:dyDescent="0.25">
      <c r="A34" s="12" t="s">
        <v>30</v>
      </c>
      <c r="B34" s="11"/>
      <c r="C34" s="11"/>
      <c r="D34" s="11">
        <v>22337843</v>
      </c>
      <c r="E34" s="11">
        <v>50830263</v>
      </c>
      <c r="F34" s="11">
        <v>5060175</v>
      </c>
      <c r="G34" s="11"/>
      <c r="H34" s="11"/>
      <c r="O34" s="11"/>
      <c r="Q34" s="11"/>
      <c r="R34" s="11"/>
      <c r="S34" s="11"/>
      <c r="T34" s="11"/>
      <c r="U34" s="11"/>
      <c r="V34" s="21"/>
    </row>
    <row r="35" spans="1:22" x14ac:dyDescent="0.25">
      <c r="D35" s="2"/>
      <c r="E35" s="2"/>
      <c r="F35" s="2"/>
      <c r="R35" s="3"/>
    </row>
    <row r="36" spans="1:22" x14ac:dyDescent="0.25">
      <c r="R36" s="2"/>
      <c r="S36" s="2"/>
      <c r="T36" s="2"/>
      <c r="U36" s="2"/>
    </row>
    <row r="37" spans="1:22" x14ac:dyDescent="0.25">
      <c r="B37" s="2">
        <v>904253610</v>
      </c>
      <c r="C37" s="2">
        <v>960997890</v>
      </c>
      <c r="D37" s="2">
        <v>1047910995</v>
      </c>
      <c r="E37" s="2">
        <v>1139996222</v>
      </c>
      <c r="F37" s="2">
        <v>1205823960</v>
      </c>
      <c r="G37" s="2">
        <v>1239419705</v>
      </c>
      <c r="H37" s="2">
        <v>1285918181</v>
      </c>
      <c r="I37" s="2">
        <v>1302030380</v>
      </c>
      <c r="J37" s="2">
        <v>1393137000</v>
      </c>
      <c r="K37" s="2">
        <v>1502743913</v>
      </c>
      <c r="L37" s="2">
        <v>1618231567</v>
      </c>
      <c r="M37" s="2">
        <v>1725228995</v>
      </c>
      <c r="N37" s="2">
        <v>1815071720</v>
      </c>
      <c r="O37" s="2">
        <v>1896523995</v>
      </c>
      <c r="P37" s="2">
        <v>1794716681</v>
      </c>
      <c r="Q37" s="2">
        <v>2068578847</v>
      </c>
      <c r="R37" s="2">
        <v>2135158642</v>
      </c>
      <c r="S37" s="2">
        <v>2358265204</v>
      </c>
      <c r="T37" s="2">
        <v>2554424080.1612225</v>
      </c>
      <c r="U37" s="2">
        <v>2610173203.3581266</v>
      </c>
    </row>
    <row r="39" spans="1:22" x14ac:dyDescent="0.25">
      <c r="J39" s="11"/>
      <c r="K39" s="11"/>
    </row>
    <row r="119" spans="1:4" x14ac:dyDescent="0.25">
      <c r="B119" s="1"/>
      <c r="C119" s="1"/>
      <c r="D119" s="1"/>
    </row>
    <row r="120" spans="1:4" x14ac:dyDescent="0.25">
      <c r="A120" t="s">
        <v>14</v>
      </c>
      <c r="B120" s="5">
        <f>SUM(B119:B119)</f>
        <v>0</v>
      </c>
      <c r="C120" s="5">
        <f>SUM(C119:C119)</f>
        <v>0</v>
      </c>
      <c r="D120" s="5">
        <f>SUM(D119:D119)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Visual chart</vt:lpstr>
      <vt:lpstr>Revenue table</vt:lpstr>
      <vt:lpstr>CF Summary</vt:lpstr>
    </vt:vector>
  </TitlesOfParts>
  <Manager/>
  <Company/>
  <LinksUpToDate>false</LinksUpToDate>
  <SharedDoc>false</SharedDoc>
  <HyperlinkBase>www.colorado.edu/bfp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 Boulder Revenue History Breakout</dc:title>
  <dc:creator/>
  <dc:description>CU Boulder's sources of revenue broken out by percentage of total revenue by fiscal year.</dc:description>
  <cp:lastModifiedBy/>
  <dcterms:created xsi:type="dcterms:W3CDTF">2018-02-21T21:34:37Z</dcterms:created>
  <dcterms:modified xsi:type="dcterms:W3CDTF">2025-10-16T21:09:34Z</dcterms:modified>
  <cp:category>Budget, Higher education</cp:category>
  <cp:contentStatus/>
</cp:coreProperties>
</file>