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Web site\web source documents\current funds budget\revenue\FY26 revenue budgets\"/>
    </mc:Choice>
  </mc:AlternateContent>
  <xr:revisionPtr revIDLastSave="0" documentId="13_ncr:1_{FBE90A6C-E685-450B-8D0D-22BF8DCCF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ulder River Chart" sheetId="12" r:id="rId1"/>
    <sheet name="Revenue Sources Data" sheetId="14" r:id="rId2"/>
    <sheet name="Data" sheetId="1" state="hidden" r:id="rId3"/>
  </sheets>
  <definedNames>
    <definedName name="OK">#REF!</definedName>
    <definedName name="_xlnm.Print_Area" localSheetId="0">'Boulder River Chart'!#REF!</definedName>
    <definedName name="_xlnm.Print_Area" localSheetId="2">Data!$A$2:$H$34</definedName>
    <definedName name="QRY_FTETOTAL">#REF!</definedName>
    <definedName name="wh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3" i="1" s="1"/>
  <c r="N21" i="14"/>
  <c r="M21" i="14" s="1"/>
  <c r="H22" i="1"/>
  <c r="B43" i="1" s="1"/>
  <c r="E21" i="14" l="1"/>
  <c r="C21" i="14"/>
  <c r="G21" i="14"/>
  <c r="I21" i="14"/>
  <c r="K21" i="14"/>
  <c r="H43" i="1"/>
  <c r="C43" i="1"/>
  <c r="D43" i="1"/>
  <c r="E43" i="1"/>
  <c r="F43" i="1"/>
  <c r="G43" i="1"/>
  <c r="H42" i="1" l="1"/>
  <c r="G42" i="1"/>
  <c r="F42" i="1"/>
  <c r="E42" i="1"/>
  <c r="D42" i="1"/>
  <c r="C42" i="1"/>
  <c r="B42" i="1"/>
  <c r="K20" i="14"/>
  <c r="M20" i="14"/>
  <c r="C41" i="1"/>
  <c r="D41" i="1"/>
  <c r="E41" i="1"/>
  <c r="F41" i="1"/>
  <c r="G41" i="1"/>
  <c r="H41" i="1"/>
  <c r="B41" i="1"/>
  <c r="N20" i="14" l="1"/>
  <c r="N19" i="14"/>
  <c r="I19" i="14" s="1"/>
  <c r="B19" i="14"/>
  <c r="G20" i="14" l="1"/>
  <c r="I20" i="14"/>
  <c r="C20" i="14"/>
  <c r="E20" i="14"/>
  <c r="M19" i="14"/>
  <c r="K19" i="14"/>
  <c r="E19" i="14"/>
  <c r="H40" i="1" l="1"/>
  <c r="G40" i="1"/>
  <c r="F40" i="1"/>
  <c r="E40" i="1"/>
  <c r="D40" i="1"/>
  <c r="C40" i="1"/>
  <c r="B40" i="1"/>
  <c r="B39" i="1" l="1"/>
  <c r="D39" i="1"/>
  <c r="E39" i="1"/>
  <c r="F39" i="1"/>
  <c r="G39" i="1"/>
  <c r="C39" i="1"/>
  <c r="H39" i="1" l="1"/>
  <c r="C38" i="1" l="1"/>
  <c r="E38" i="1"/>
  <c r="F38" i="1"/>
  <c r="D38" i="1"/>
  <c r="B38" i="1"/>
  <c r="G38" i="1"/>
  <c r="D37" i="1"/>
  <c r="H38" i="1" l="1"/>
  <c r="E37" i="1"/>
  <c r="G37" i="1"/>
  <c r="C37" i="1"/>
  <c r="F37" i="1"/>
  <c r="B37" i="1"/>
  <c r="C35" i="1"/>
  <c r="D35" i="1"/>
  <c r="E35" i="1"/>
  <c r="F35" i="1"/>
  <c r="G35" i="1"/>
  <c r="B35" i="1"/>
  <c r="H35" i="1" l="1"/>
  <c r="E36" i="1" l="1"/>
  <c r="D36" i="1"/>
  <c r="C36" i="1"/>
  <c r="G36" i="1"/>
  <c r="F36" i="1"/>
  <c r="B36" i="1"/>
  <c r="C34" i="1"/>
  <c r="H37" i="1" l="1"/>
  <c r="H36" i="1"/>
  <c r="F34" i="1"/>
  <c r="B34" i="1"/>
  <c r="E34" i="1"/>
  <c r="D34" i="1"/>
  <c r="G34" i="1"/>
  <c r="H34" i="1" l="1"/>
  <c r="B24" i="1" l="1"/>
  <c r="B27" i="1"/>
  <c r="C27" i="1" l="1"/>
  <c r="C24" i="1"/>
  <c r="D27" i="1"/>
  <c r="E27" i="1"/>
  <c r="F27" i="1"/>
  <c r="G27" i="1"/>
  <c r="D24" i="1"/>
  <c r="E24" i="1"/>
  <c r="F24" i="1"/>
  <c r="G24" i="1"/>
  <c r="B25" i="1"/>
  <c r="B26" i="1"/>
  <c r="C28" i="1" l="1"/>
  <c r="B28" i="1"/>
  <c r="H24" i="1"/>
  <c r="C26" i="1"/>
  <c r="C25" i="1"/>
  <c r="H27" i="1"/>
  <c r="E25" i="1"/>
  <c r="F25" i="1"/>
  <c r="D25" i="1"/>
  <c r="G25" i="1"/>
  <c r="E26" i="1"/>
  <c r="D26" i="1"/>
  <c r="F26" i="1"/>
  <c r="G26" i="1"/>
  <c r="E28" i="1"/>
  <c r="D28" i="1"/>
  <c r="F28" i="1"/>
  <c r="G28" i="1"/>
  <c r="H25" i="1" l="1"/>
  <c r="H28" i="1"/>
  <c r="H26" i="1"/>
  <c r="C32" i="1"/>
  <c r="C31" i="1"/>
  <c r="C33" i="1"/>
  <c r="C30" i="1"/>
  <c r="C29" i="1" l="1"/>
  <c r="B29" i="1"/>
  <c r="D30" i="1"/>
  <c r="E30" i="1"/>
  <c r="F30" i="1"/>
  <c r="B30" i="1"/>
  <c r="G30" i="1"/>
  <c r="D33" i="1"/>
  <c r="E33" i="1"/>
  <c r="F33" i="1"/>
  <c r="G33" i="1"/>
  <c r="B33" i="1"/>
  <c r="E31" i="1"/>
  <c r="D31" i="1"/>
  <c r="F31" i="1"/>
  <c r="B31" i="1"/>
  <c r="G31" i="1"/>
  <c r="E29" i="1"/>
  <c r="D29" i="1"/>
  <c r="F29" i="1"/>
  <c r="G29" i="1"/>
  <c r="D32" i="1"/>
  <c r="E32" i="1"/>
  <c r="F32" i="1"/>
  <c r="G32" i="1"/>
  <c r="B32" i="1"/>
  <c r="H30" i="1" l="1"/>
  <c r="H29" i="1"/>
  <c r="H33" i="1"/>
  <c r="H31" i="1"/>
  <c r="H32" i="1"/>
  <c r="C19" i="14"/>
  <c r="G1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Hanna Webster</author>
  </authors>
  <commentList>
    <comment ref="L1" authorId="0" shapeId="0" xr:uid="{BBF5999A-B2D5-4A08-830B-5E7DCC786D37}">
      <text>
        <r>
          <rPr>
            <b/>
            <sz val="9"/>
            <color indexed="81"/>
            <rFont val="Tahoma"/>
            <family val="2"/>
          </rPr>
          <t>Hanna Webster:</t>
        </r>
        <r>
          <rPr>
            <sz val="9"/>
            <color indexed="81"/>
            <rFont val="Tahoma"/>
            <family val="2"/>
          </rPr>
          <t xml:space="preserve">
investment and interest income, GF ICR and GF other sources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Venessa Ortega</author>
  </authors>
  <commentList>
    <comment ref="C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Venessa Ortega:</t>
        </r>
        <r>
          <rPr>
            <sz val="9"/>
            <color indexed="81"/>
            <rFont val="Tahoma"/>
            <family val="2"/>
          </rPr>
          <t xml:space="preserve">
Inclues AARA</t>
        </r>
      </text>
    </comment>
    <comment ref="C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Venessa Ortega:</t>
        </r>
        <r>
          <rPr>
            <sz val="9"/>
            <color indexed="81"/>
            <rFont val="Tahoma"/>
            <family val="2"/>
          </rPr>
          <t xml:space="preserve">
Includes ARRA</t>
        </r>
      </text>
    </comment>
    <comment ref="E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Venessa Ortega:</t>
        </r>
        <r>
          <rPr>
            <sz val="9"/>
            <color indexed="81"/>
            <rFont val="Tahoma"/>
            <family val="2"/>
          </rPr>
          <t xml:space="preserve">
See MA email 9.17.18</t>
        </r>
      </text>
    </comment>
  </commentList>
</comments>
</file>

<file path=xl/sharedStrings.xml><?xml version="1.0" encoding="utf-8"?>
<sst xmlns="http://schemas.openxmlformats.org/spreadsheetml/2006/main" count="37" uniqueCount="30">
  <si>
    <t>Tuition &amp; Fees</t>
  </si>
  <si>
    <t>Total</t>
  </si>
  <si>
    <t>2007</t>
  </si>
  <si>
    <t>2008</t>
  </si>
  <si>
    <t>2009</t>
  </si>
  <si>
    <t>Auxiliary Funds</t>
  </si>
  <si>
    <t>2010</t>
  </si>
  <si>
    <t>2011</t>
  </si>
  <si>
    <t>2012</t>
  </si>
  <si>
    <t>2013</t>
  </si>
  <si>
    <t>2014</t>
  </si>
  <si>
    <t>2015</t>
  </si>
  <si>
    <t>2016</t>
  </si>
  <si>
    <t>Other</t>
  </si>
  <si>
    <t>Gifts</t>
  </si>
  <si>
    <t>Grants &amp; Contracts</t>
  </si>
  <si>
    <t xml:space="preserve">State Funding </t>
  </si>
  <si>
    <t>Tuition &amp; Fees percentage of total budget</t>
  </si>
  <si>
    <t>State Funding percentage of total budget</t>
  </si>
  <si>
    <t>Auxiliary Funds percentage of total budget</t>
  </si>
  <si>
    <t>Gifts percentage of total budget</t>
  </si>
  <si>
    <t>Grants &amp; Contracts percentage of total budget</t>
  </si>
  <si>
    <t>Other percentage of total budget</t>
  </si>
  <si>
    <t>2017</t>
  </si>
  <si>
    <t>2021</t>
  </si>
  <si>
    <t>2022</t>
  </si>
  <si>
    <t>2023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</si>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</sst>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.0%"/>
    <numFmt numFmtId="166" formatCode="&quot;$&quot;#,##0"/>
    <numFmt numFmtId="167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7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9" fillId="5" borderId="0" applyNumberFormat="0" applyBorder="0" applyAlignment="0" applyProtection="0"/>
    <xf numFmtId="0" fontId="20" fillId="22" borderId="9" applyNumberFormat="0" applyAlignment="0" applyProtection="0"/>
    <xf numFmtId="0" fontId="21" fillId="23" borderId="10" applyNumberFormat="0" applyAlignment="0" applyProtection="0"/>
    <xf numFmtId="43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9" applyNumberFormat="0" applyAlignment="0" applyProtection="0"/>
    <xf numFmtId="0" fontId="28" fillId="0" borderId="14" applyNumberFormat="0" applyFill="0" applyAlignment="0" applyProtection="0"/>
    <xf numFmtId="0" fontId="29" fillId="24" borderId="0" applyNumberFormat="0" applyBorder="0" applyAlignment="0" applyProtection="0"/>
    <xf numFmtId="0" fontId="3" fillId="25" borderId="15" applyNumberFormat="0" applyFont="0" applyAlignment="0" applyProtection="0"/>
    <xf numFmtId="0" fontId="30" fillId="22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34" fillId="0" borderId="0"/>
    <xf numFmtId="44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35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37" fontId="4" fillId="0" borderId="0" xfId="0" applyNumberFormat="1" applyFont="1"/>
    <xf numFmtId="9" fontId="4" fillId="0" borderId="0" xfId="0" applyNumberFormat="1" applyFont="1"/>
    <xf numFmtId="0" fontId="4" fillId="0" borderId="0" xfId="0" applyFont="1"/>
    <xf numFmtId="37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3" fontId="4" fillId="0" borderId="0" xfId="0" applyNumberFormat="1" applyFont="1"/>
    <xf numFmtId="0" fontId="3" fillId="2" borderId="0" xfId="0" applyFont="1" applyFill="1"/>
    <xf numFmtId="9" fontId="3" fillId="2" borderId="0" xfId="0" applyNumberFormat="1" applyFont="1" applyFill="1"/>
    <xf numFmtId="37" fontId="3" fillId="2" borderId="0" xfId="0" applyNumberFormat="1" applyFont="1" applyFill="1"/>
    <xf numFmtId="165" fontId="4" fillId="2" borderId="0" xfId="2" applyNumberFormat="1" applyFont="1" applyFill="1"/>
    <xf numFmtId="0" fontId="4" fillId="2" borderId="0" xfId="0" applyFont="1" applyFill="1"/>
    <xf numFmtId="0" fontId="3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37" fontId="3" fillId="2" borderId="0" xfId="0" applyNumberFormat="1" applyFont="1" applyFill="1" applyAlignment="1">
      <alignment horizontal="right"/>
    </xf>
    <xf numFmtId="44" fontId="9" fillId="0" borderId="0" xfId="1" applyFont="1"/>
    <xf numFmtId="0" fontId="9" fillId="0" borderId="0" xfId="0" applyFont="1"/>
    <xf numFmtId="44" fontId="9" fillId="0" borderId="0" xfId="1" quotePrefix="1" applyFont="1" applyAlignment="1">
      <alignment wrapText="1"/>
    </xf>
    <xf numFmtId="0" fontId="10" fillId="0" borderId="0" xfId="5" applyFont="1"/>
    <xf numFmtId="44" fontId="9" fillId="0" borderId="0" xfId="0" applyNumberFormat="1" applyFont="1"/>
    <xf numFmtId="165" fontId="3" fillId="0" borderId="0" xfId="0" applyNumberFormat="1" applyFont="1"/>
    <xf numFmtId="9" fontId="9" fillId="0" borderId="0" xfId="0" applyNumberFormat="1" applyFont="1"/>
    <xf numFmtId="9" fontId="3" fillId="0" borderId="0" xfId="0" applyNumberFormat="1" applyFont="1"/>
    <xf numFmtId="0" fontId="11" fillId="2" borderId="0" xfId="0" applyFont="1" applyFill="1"/>
    <xf numFmtId="164" fontId="9" fillId="2" borderId="0" xfId="0" applyNumberFormat="1" applyFont="1" applyFill="1"/>
    <xf numFmtId="37" fontId="9" fillId="2" borderId="0" xfId="0" applyNumberFormat="1" applyFont="1" applyFill="1"/>
    <xf numFmtId="37" fontId="9" fillId="0" borderId="0" xfId="0" applyNumberFormat="1" applyFont="1"/>
    <xf numFmtId="0" fontId="12" fillId="0" borderId="0" xfId="0" applyFont="1"/>
    <xf numFmtId="37" fontId="12" fillId="0" borderId="0" xfId="0" applyNumberFormat="1" applyFont="1"/>
    <xf numFmtId="0" fontId="13" fillId="0" borderId="0" xfId="0" applyFont="1"/>
    <xf numFmtId="37" fontId="13" fillId="0" borderId="0" xfId="0" applyNumberFormat="1" applyFont="1"/>
    <xf numFmtId="44" fontId="14" fillId="0" borderId="0" xfId="1" applyFont="1" applyAlignment="1">
      <alignment horizontal="center"/>
    </xf>
    <xf numFmtId="44" fontId="14" fillId="0" borderId="0" xfId="1" applyFont="1" applyAlignment="1">
      <alignment horizontal="center" wrapText="1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left"/>
    </xf>
    <xf numFmtId="0" fontId="14" fillId="0" borderId="0" xfId="1" applyNumberFormat="1" applyFont="1"/>
    <xf numFmtId="0" fontId="14" fillId="0" borderId="0" xfId="1" applyNumberFormat="1" applyFont="1" applyAlignment="1">
      <alignment horizontal="right"/>
    </xf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2" borderId="0" xfId="0" applyFont="1" applyFill="1"/>
    <xf numFmtId="0" fontId="15" fillId="0" borderId="0" xfId="0" applyFont="1"/>
    <xf numFmtId="0" fontId="15" fillId="2" borderId="1" xfId="0" applyFont="1" applyFill="1" applyBorder="1"/>
    <xf numFmtId="0" fontId="15" fillId="2" borderId="2" xfId="0" applyFont="1" applyFill="1" applyBorder="1"/>
    <xf numFmtId="42" fontId="9" fillId="0" borderId="0" xfId="1" applyNumberFormat="1" applyFont="1"/>
    <xf numFmtId="42" fontId="9" fillId="0" borderId="0" xfId="0" applyNumberFormat="1" applyFont="1"/>
    <xf numFmtId="42" fontId="9" fillId="0" borderId="0" xfId="1" applyNumberFormat="1" applyFont="1" applyFill="1"/>
    <xf numFmtId="0" fontId="1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5" applyFont="1" applyAlignment="1">
      <alignment horizontal="center"/>
    </xf>
    <xf numFmtId="44" fontId="9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37" fontId="9" fillId="2" borderId="0" xfId="0" applyNumberFormat="1" applyFont="1" applyFill="1" applyAlignment="1">
      <alignment horizontal="center"/>
    </xf>
    <xf numFmtId="37" fontId="9" fillId="0" borderId="0" xfId="0" applyNumberFormat="1" applyFont="1" applyAlignment="1">
      <alignment horizontal="center"/>
    </xf>
    <xf numFmtId="37" fontId="12" fillId="0" borderId="0" xfId="0" applyNumberFormat="1" applyFont="1" applyAlignment="1">
      <alignment horizontal="center"/>
    </xf>
    <xf numFmtId="37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37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2" fontId="9" fillId="3" borderId="3" xfId="1" applyNumberFormat="1" applyFont="1" applyFill="1" applyBorder="1" applyAlignment="1">
      <alignment horizontal="center"/>
    </xf>
    <xf numFmtId="165" fontId="9" fillId="3" borderId="3" xfId="1" applyNumberFormat="1" applyFont="1" applyFill="1" applyBorder="1" applyAlignment="1">
      <alignment horizontal="center"/>
    </xf>
    <xf numFmtId="42" fontId="9" fillId="0" borderId="3" xfId="1" applyNumberFormat="1" applyFont="1" applyBorder="1" applyAlignment="1">
      <alignment horizontal="center"/>
    </xf>
    <xf numFmtId="165" fontId="9" fillId="0" borderId="3" xfId="1" applyNumberFormat="1" applyFont="1" applyBorder="1" applyAlignment="1">
      <alignment horizontal="center"/>
    </xf>
    <xf numFmtId="42" fontId="9" fillId="0" borderId="3" xfId="1" applyNumberFormat="1" applyFont="1" applyFill="1" applyBorder="1" applyAlignment="1">
      <alignment horizontal="center"/>
    </xf>
    <xf numFmtId="165" fontId="9" fillId="0" borderId="3" xfId="1" applyNumberFormat="1" applyFont="1" applyFill="1" applyBorder="1" applyAlignment="1">
      <alignment horizontal="center"/>
    </xf>
    <xf numFmtId="44" fontId="14" fillId="3" borderId="5" xfId="1" applyFont="1" applyFill="1" applyBorder="1" applyAlignment="1">
      <alignment horizontal="center" wrapText="1"/>
    </xf>
    <xf numFmtId="44" fontId="14" fillId="0" borderId="5" xfId="1" applyFont="1" applyBorder="1" applyAlignment="1">
      <alignment horizontal="center" wrapText="1"/>
    </xf>
    <xf numFmtId="44" fontId="14" fillId="3" borderId="6" xfId="1" applyFont="1" applyFill="1" applyBorder="1" applyAlignment="1">
      <alignment horizontal="center" wrapText="1"/>
    </xf>
    <xf numFmtId="0" fontId="14" fillId="0" borderId="7" xfId="1" applyNumberFormat="1" applyFont="1" applyBorder="1"/>
    <xf numFmtId="166" fontId="14" fillId="3" borderId="8" xfId="0" applyNumberFormat="1" applyFont="1" applyFill="1" applyBorder="1" applyAlignment="1">
      <alignment horizontal="center"/>
    </xf>
    <xf numFmtId="44" fontId="14" fillId="3" borderId="4" xfId="1" applyFont="1" applyFill="1" applyBorder="1" applyAlignment="1">
      <alignment horizontal="center" wrapText="1"/>
    </xf>
    <xf numFmtId="165" fontId="9" fillId="0" borderId="0" xfId="0" applyNumberFormat="1" applyFont="1"/>
    <xf numFmtId="42" fontId="9" fillId="3" borderId="2" xfId="1" applyNumberFormat="1" applyFont="1" applyFill="1" applyBorder="1" applyAlignment="1">
      <alignment horizontal="center"/>
    </xf>
    <xf numFmtId="165" fontId="9" fillId="3" borderId="2" xfId="1" applyNumberFormat="1" applyFont="1" applyFill="1" applyBorder="1" applyAlignment="1">
      <alignment horizontal="center"/>
    </xf>
    <xf numFmtId="42" fontId="9" fillId="0" borderId="2" xfId="1" applyNumberFormat="1" applyFont="1" applyBorder="1" applyAlignment="1">
      <alignment horizontal="center"/>
    </xf>
    <xf numFmtId="165" fontId="9" fillId="0" borderId="2" xfId="1" applyNumberFormat="1" applyFont="1" applyBorder="1" applyAlignment="1">
      <alignment horizontal="center"/>
    </xf>
    <xf numFmtId="42" fontId="9" fillId="0" borderId="2" xfId="1" applyNumberFormat="1" applyFont="1" applyFill="1" applyBorder="1" applyAlignment="1">
      <alignment horizontal="center"/>
    </xf>
    <xf numFmtId="165" fontId="9" fillId="0" borderId="2" xfId="1" applyNumberFormat="1" applyFont="1" applyFill="1" applyBorder="1" applyAlignment="1">
      <alignment horizontal="center"/>
    </xf>
    <xf numFmtId="166" fontId="14" fillId="3" borderId="19" xfId="0" applyNumberFormat="1" applyFont="1" applyFill="1" applyBorder="1" applyAlignment="1">
      <alignment horizontal="center"/>
    </xf>
    <xf numFmtId="0" fontId="14" fillId="0" borderId="18" xfId="1" applyNumberFormat="1" applyFont="1" applyBorder="1" applyAlignment="1">
      <alignment horizontal="right"/>
    </xf>
    <xf numFmtId="0" fontId="14" fillId="0" borderId="7" xfId="1" applyNumberFormat="1" applyFont="1" applyBorder="1" applyAlignment="1">
      <alignment horizontal="right"/>
    </xf>
    <xf numFmtId="9" fontId="9" fillId="3" borderId="3" xfId="1" applyNumberFormat="1" applyFont="1" applyFill="1" applyBorder="1" applyAlignment="1">
      <alignment horizontal="center"/>
    </xf>
    <xf numFmtId="167" fontId="9" fillId="0" borderId="0" xfId="65" applyNumberFormat="1" applyFont="1" applyFill="1"/>
    <xf numFmtId="0" fontId="14" fillId="0" borderId="3" xfId="1" applyNumberFormat="1" applyFont="1" applyFill="1" applyBorder="1" applyAlignment="1">
      <alignment horizontal="right"/>
    </xf>
    <xf numFmtId="0" fontId="14" fillId="0" borderId="0" xfId="1" applyNumberFormat="1" applyFont="1" applyFill="1" applyAlignment="1">
      <alignment horizontal="right"/>
    </xf>
    <xf numFmtId="9" fontId="9" fillId="0" borderId="0" xfId="2" applyFont="1"/>
    <xf numFmtId="165" fontId="9" fillId="0" borderId="0" xfId="2" applyNumberFormat="1" applyFont="1"/>
    <xf numFmtId="6" fontId="0" fillId="0" borderId="0" xfId="0" applyNumberFormat="1"/>
    <xf numFmtId="6" fontId="9" fillId="0" borderId="0" xfId="0" applyNumberFormat="1" applyFont="1"/>
    <xf numFmtId="167" fontId="9" fillId="0" borderId="0" xfId="65" applyNumberFormat="1" applyFont="1"/>
  </cellXfs>
  <cellStyles count="71">
    <cellStyle name="20% - Accent1 2" xfId="12" xr:uid="{00000000-0005-0000-0000-000000000000}"/>
    <cellStyle name="20% - Accent2 2" xfId="13" xr:uid="{00000000-0005-0000-0000-000001000000}"/>
    <cellStyle name="20% - Accent3 2" xfId="14" xr:uid="{00000000-0005-0000-0000-000002000000}"/>
    <cellStyle name="20% - Accent4 2" xfId="15" xr:uid="{00000000-0005-0000-0000-000003000000}"/>
    <cellStyle name="20% - Accent5 2" xfId="16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19" xr:uid="{00000000-0005-0000-0000-000007000000}"/>
    <cellStyle name="40% - Accent3 2" xfId="20" xr:uid="{00000000-0005-0000-0000-000008000000}"/>
    <cellStyle name="40% - Accent4 2" xfId="21" xr:uid="{00000000-0005-0000-0000-000009000000}"/>
    <cellStyle name="40% - Accent5 2" xfId="22" xr:uid="{00000000-0005-0000-0000-00000A000000}"/>
    <cellStyle name="40% - Accent6 2" xfId="23" xr:uid="{00000000-0005-0000-0000-00000B000000}"/>
    <cellStyle name="60% - Accent1 2" xfId="24" xr:uid="{00000000-0005-0000-0000-00000C000000}"/>
    <cellStyle name="60% - Accent2 2" xfId="25" xr:uid="{00000000-0005-0000-0000-00000D000000}"/>
    <cellStyle name="60% - Accent3 2" xfId="26" xr:uid="{00000000-0005-0000-0000-00000E000000}"/>
    <cellStyle name="60% - Accent4 2" xfId="27" xr:uid="{00000000-0005-0000-0000-00000F000000}"/>
    <cellStyle name="60% - Accent5 2" xfId="28" xr:uid="{00000000-0005-0000-0000-000010000000}"/>
    <cellStyle name="60% - Accent6 2" xfId="29" xr:uid="{00000000-0005-0000-0000-000011000000}"/>
    <cellStyle name="Accent1 2" xfId="30" xr:uid="{00000000-0005-0000-0000-000012000000}"/>
    <cellStyle name="Accent2 2" xfId="31" xr:uid="{00000000-0005-0000-0000-000013000000}"/>
    <cellStyle name="Accent3 2" xfId="32" xr:uid="{00000000-0005-0000-0000-000014000000}"/>
    <cellStyle name="Accent4 2" xfId="33" xr:uid="{00000000-0005-0000-0000-000015000000}"/>
    <cellStyle name="Accent5 2" xfId="34" xr:uid="{00000000-0005-0000-0000-000016000000}"/>
    <cellStyle name="Accent6 2" xfId="35" xr:uid="{00000000-0005-0000-0000-000017000000}"/>
    <cellStyle name="Bad 2" xfId="36" xr:uid="{00000000-0005-0000-0000-000018000000}"/>
    <cellStyle name="Calculation 2" xfId="37" xr:uid="{00000000-0005-0000-0000-000019000000}"/>
    <cellStyle name="Check Cell 2" xfId="38" xr:uid="{00000000-0005-0000-0000-00001A000000}"/>
    <cellStyle name="Comma" xfId="65" builtinId="3"/>
    <cellStyle name="Comma 2" xfId="10" xr:uid="{00000000-0005-0000-0000-00001C000000}"/>
    <cellStyle name="Comma 2 2" xfId="61" xr:uid="{00000000-0005-0000-0000-00001D000000}"/>
    <cellStyle name="Comma 3" xfId="55" xr:uid="{00000000-0005-0000-0000-00001E000000}"/>
    <cellStyle name="Comma 4" xfId="39" xr:uid="{00000000-0005-0000-0000-00001F000000}"/>
    <cellStyle name="Comma 4 2" xfId="57" xr:uid="{00000000-0005-0000-0000-000020000000}"/>
    <cellStyle name="Comma 5" xfId="11" xr:uid="{00000000-0005-0000-0000-000021000000}"/>
    <cellStyle name="Comma 5 2" xfId="58" xr:uid="{00000000-0005-0000-0000-000022000000}"/>
    <cellStyle name="Comma 6" xfId="70" xr:uid="{9306B77D-1A9C-4FE2-9188-97C7FEEBF073}"/>
    <cellStyle name="Currency" xfId="1" builtinId="4"/>
    <cellStyle name="Currency 2" xfId="54" xr:uid="{00000000-0005-0000-0000-000024000000}"/>
    <cellStyle name="Currency 2 2" xfId="67" xr:uid="{00000000-0005-0000-0000-000025000000}"/>
    <cellStyle name="Currency 3" xfId="59" xr:uid="{00000000-0005-0000-0000-000026000000}"/>
    <cellStyle name="Currency 3 2" xfId="60" xr:uid="{00000000-0005-0000-0000-000027000000}"/>
    <cellStyle name="Currency 4" xfId="56" xr:uid="{00000000-0005-0000-0000-000028000000}"/>
    <cellStyle name="Explanatory Text 2" xfId="40" xr:uid="{00000000-0005-0000-0000-000029000000}"/>
    <cellStyle name="Good 2" xfId="41" xr:uid="{00000000-0005-0000-0000-00002A000000}"/>
    <cellStyle name="Heading 1 2" xfId="42" xr:uid="{00000000-0005-0000-0000-00002B000000}"/>
    <cellStyle name="Heading 2 2" xfId="43" xr:uid="{00000000-0005-0000-0000-00002C000000}"/>
    <cellStyle name="Heading 3 2" xfId="44" xr:uid="{00000000-0005-0000-0000-00002D000000}"/>
    <cellStyle name="Heading 4 2" xfId="45" xr:uid="{00000000-0005-0000-0000-00002E000000}"/>
    <cellStyle name="Hyperlink" xfId="5" builtinId="8"/>
    <cellStyle name="Input 2" xfId="46" xr:uid="{00000000-0005-0000-0000-000030000000}"/>
    <cellStyle name="Linked Cell 2" xfId="47" xr:uid="{00000000-0005-0000-0000-000031000000}"/>
    <cellStyle name="Neutral 2" xfId="48" xr:uid="{00000000-0005-0000-0000-000032000000}"/>
    <cellStyle name="Normal" xfId="0" builtinId="0"/>
    <cellStyle name="Normal 2" xfId="3" xr:uid="{00000000-0005-0000-0000-000034000000}"/>
    <cellStyle name="Normal 2 2" xfId="62" xr:uid="{00000000-0005-0000-0000-000035000000}"/>
    <cellStyle name="Normal 2 2 2" xfId="63" xr:uid="{00000000-0005-0000-0000-000036000000}"/>
    <cellStyle name="Normal 2 3" xfId="9" xr:uid="{00000000-0005-0000-0000-000037000000}"/>
    <cellStyle name="Normal 3" xfId="64" xr:uid="{00000000-0005-0000-0000-000038000000}"/>
    <cellStyle name="Normal 4" xfId="7" xr:uid="{00000000-0005-0000-0000-000039000000}"/>
    <cellStyle name="Normal 5" xfId="6" xr:uid="{00000000-0005-0000-0000-00003A000000}"/>
    <cellStyle name="Normal 5 2" xfId="69" xr:uid="{D11D4430-25ED-4363-B79E-4B43A711AA26}"/>
    <cellStyle name="Normal 6" xfId="66" xr:uid="{00000000-0005-0000-0000-00003B000000}"/>
    <cellStyle name="Note 2" xfId="49" xr:uid="{00000000-0005-0000-0000-00003C000000}"/>
    <cellStyle name="Output 2" xfId="50" xr:uid="{00000000-0005-0000-0000-00003D000000}"/>
    <cellStyle name="Percent" xfId="2" builtinId="5"/>
    <cellStyle name="Percent 2" xfId="4" xr:uid="{00000000-0005-0000-0000-00003F000000}"/>
    <cellStyle name="Percent 2 2" xfId="8" xr:uid="{00000000-0005-0000-0000-000040000000}"/>
    <cellStyle name="Percent 3" xfId="68" xr:uid="{00000000-0005-0000-0000-000041000000}"/>
    <cellStyle name="Title 2" xfId="51" xr:uid="{00000000-0005-0000-0000-000042000000}"/>
    <cellStyle name="Total 2" xfId="52" xr:uid="{00000000-0005-0000-0000-000043000000}"/>
    <cellStyle name="Warning Text 2" xfId="53" xr:uid="{00000000-0005-0000-0000-000044000000}"/>
  </cellStyles>
  <dxfs count="0"/>
  <tableStyles count="0" defaultTableStyle="TableStyleMedium9" defaultPivotStyle="PivotStyleLight16"/>
  <colors>
    <mruColors>
      <color rgb="FFFFFF99"/>
      <color rgb="FFCCFFCC"/>
      <color rgb="FFFFCCCC"/>
      <color rgb="FFFFFF66"/>
      <color rgb="FF95B3D7"/>
      <color rgb="FF558ED6"/>
      <color rgb="FF263BA4"/>
      <color rgb="FFB9CDE5"/>
      <color rgb="FF1D2C79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effectLst/>
                <a:latin typeface="Arial" panose="020B0604020202020204" pitchFamily="34" charset="0"/>
                <a:cs typeface="Arial" panose="020B0604020202020204" pitchFamily="34" charset="0"/>
              </a:rPr>
              <a:t>University</a:t>
            </a:r>
            <a:r>
              <a:rPr lang="en-US" sz="1400" b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of Colorado Boulder Campus</a:t>
            </a:r>
            <a:r>
              <a:rPr lang="en-US" sz="1400" b="1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Sources</a:t>
            </a:r>
            <a:r>
              <a:rPr lang="en-US" sz="1400" b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of Revenue Budget</a:t>
            </a:r>
            <a:endParaRPr lang="en-US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1724437243889"/>
          <c:y val="8.386892929855988E-2"/>
          <c:w val="0.8316933006325028"/>
          <c:h val="0.77355139944320783"/>
        </c:manualLayout>
      </c:layout>
      <c:areaChart>
        <c:grouping val="stacke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 Tuition &amp; Fees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Data!$A$3:$A$22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numCache>
            </c:numRef>
          </c:cat>
          <c:val>
            <c:numRef>
              <c:f>Data!$B$3:$B$22</c:f>
              <c:numCache>
                <c:formatCode>_("$"* #,##0_);_("$"* \(#,##0\);_("$"* "-"_);_(@_)</c:formatCode>
                <c:ptCount val="20"/>
                <c:pt idx="0">
                  <c:v>302506427</c:v>
                </c:pt>
                <c:pt idx="1">
                  <c:v>334135085</c:v>
                </c:pt>
                <c:pt idx="2">
                  <c:v>369799356</c:v>
                </c:pt>
                <c:pt idx="3">
                  <c:v>397782713</c:v>
                </c:pt>
                <c:pt idx="4">
                  <c:v>436544643</c:v>
                </c:pt>
                <c:pt idx="5">
                  <c:v>465561950</c:v>
                </c:pt>
                <c:pt idx="6">
                  <c:v>486705213</c:v>
                </c:pt>
                <c:pt idx="7">
                  <c:v>497208724</c:v>
                </c:pt>
                <c:pt idx="8">
                  <c:v>518787279</c:v>
                </c:pt>
                <c:pt idx="9">
                  <c:v>563850533</c:v>
                </c:pt>
                <c:pt idx="10">
                  <c:v>625955730</c:v>
                </c:pt>
                <c:pt idx="11">
                  <c:v>678481663</c:v>
                </c:pt>
                <c:pt idx="12">
                  <c:v>718127982</c:v>
                </c:pt>
                <c:pt idx="13">
                  <c:v>765291525</c:v>
                </c:pt>
                <c:pt idx="14">
                  <c:v>777047863</c:v>
                </c:pt>
                <c:pt idx="15">
                  <c:v>786231721</c:v>
                </c:pt>
                <c:pt idx="16">
                  <c:v>851927468</c:v>
                </c:pt>
                <c:pt idx="17">
                  <c:v>877823271</c:v>
                </c:pt>
                <c:pt idx="18">
                  <c:v>928509774</c:v>
                </c:pt>
                <c:pt idx="19">
                  <c:v>1019658398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6-4630-8075-33AB5CBF3FC0}"/>
            </c:ext>
          </c:extLst>
        </c:ser>
        <c:ser>
          <c:idx val="1"/>
          <c:order val="1"/>
          <c:tx>
            <c:strRef>
              <c:f>Data!$C$2</c:f>
              <c:strCache>
                <c:ptCount val="1"/>
                <c:pt idx="0">
                  <c:v> State Funding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Data!$A$3:$A$22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numCache>
            </c:numRef>
          </c:cat>
          <c:val>
            <c:numRef>
              <c:f>Data!$C$3:$C$22</c:f>
              <c:numCache>
                <c:formatCode>_("$"* #,##0_);_("$"* \(#,##0\);_("$"* "-"_);_(@_)</c:formatCode>
                <c:ptCount val="20"/>
                <c:pt idx="0">
                  <c:v>71072699</c:v>
                </c:pt>
                <c:pt idx="1">
                  <c:v>79419371</c:v>
                </c:pt>
                <c:pt idx="2">
                  <c:v>86283006</c:v>
                </c:pt>
                <c:pt idx="3">
                  <c:v>86283006</c:v>
                </c:pt>
                <c:pt idx="4">
                  <c:v>79419165</c:v>
                </c:pt>
                <c:pt idx="5">
                  <c:v>55943136</c:v>
                </c:pt>
                <c:pt idx="6">
                  <c:v>53459566</c:v>
                </c:pt>
                <c:pt idx="7">
                  <c:v>57346291</c:v>
                </c:pt>
                <c:pt idx="8">
                  <c:v>63380528</c:v>
                </c:pt>
                <c:pt idx="9">
                  <c:v>69718581</c:v>
                </c:pt>
                <c:pt idx="10">
                  <c:v>69392742</c:v>
                </c:pt>
                <c:pt idx="11">
                  <c:v>72885132</c:v>
                </c:pt>
                <c:pt idx="12">
                  <c:v>81392052</c:v>
                </c:pt>
                <c:pt idx="13">
                  <c:v>91216718</c:v>
                </c:pt>
                <c:pt idx="14">
                  <c:v>38324168</c:v>
                </c:pt>
                <c:pt idx="15">
                  <c:v>98753805</c:v>
                </c:pt>
                <c:pt idx="16">
                  <c:v>102376033</c:v>
                </c:pt>
                <c:pt idx="17">
                  <c:v>112477908</c:v>
                </c:pt>
                <c:pt idx="18">
                  <c:v>123877357</c:v>
                </c:pt>
                <c:pt idx="19">
                  <c:v>126678136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6-4630-8075-33AB5CBF3FC0}"/>
            </c:ext>
          </c:extLst>
        </c:ser>
        <c:ser>
          <c:idx val="2"/>
          <c:order val="2"/>
          <c:tx>
            <c:strRef>
              <c:f>Data!$D$2</c:f>
              <c:strCache>
                <c:ptCount val="1"/>
                <c:pt idx="0">
                  <c:v> Auxiliary Funds 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Data!$A$3:$A$22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numCache>
            </c:numRef>
          </c:cat>
          <c:val>
            <c:numRef>
              <c:f>Data!$D$3:$D$22</c:f>
              <c:numCache>
                <c:formatCode>_("$"* #,##0_);_("$"* \(#,##0\);_("$"* "-"_);_(@_)</c:formatCode>
                <c:ptCount val="20"/>
                <c:pt idx="0">
                  <c:v>201454997</c:v>
                </c:pt>
                <c:pt idx="1">
                  <c:v>225527793</c:v>
                </c:pt>
                <c:pt idx="2">
                  <c:v>238863080</c:v>
                </c:pt>
                <c:pt idx="3">
                  <c:v>259990939</c:v>
                </c:pt>
                <c:pt idx="4">
                  <c:v>272266543</c:v>
                </c:pt>
                <c:pt idx="5">
                  <c:v>284987621</c:v>
                </c:pt>
                <c:pt idx="6">
                  <c:v>304621796</c:v>
                </c:pt>
                <c:pt idx="7">
                  <c:v>308853703</c:v>
                </c:pt>
                <c:pt idx="8">
                  <c:v>333434374</c:v>
                </c:pt>
                <c:pt idx="9">
                  <c:v>352081764</c:v>
                </c:pt>
                <c:pt idx="10">
                  <c:v>380582303</c:v>
                </c:pt>
                <c:pt idx="11">
                  <c:v>406001647</c:v>
                </c:pt>
                <c:pt idx="12">
                  <c:v>433624389</c:v>
                </c:pt>
                <c:pt idx="13">
                  <c:v>449204165</c:v>
                </c:pt>
                <c:pt idx="14">
                  <c:v>390480253.86561263</c:v>
                </c:pt>
                <c:pt idx="15">
                  <c:v>404777175.76215601</c:v>
                </c:pt>
                <c:pt idx="16">
                  <c:v>464019991.7700001</c:v>
                </c:pt>
                <c:pt idx="17">
                  <c:v>517548275</c:v>
                </c:pt>
                <c:pt idx="18">
                  <c:v>574937053.55999994</c:v>
                </c:pt>
                <c:pt idx="19">
                  <c:v>596816151.87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56-4630-8075-33AB5CBF3FC0}"/>
            </c:ext>
          </c:extLst>
        </c:ser>
        <c:ser>
          <c:idx val="5"/>
          <c:order val="3"/>
          <c:tx>
            <c:strRef>
              <c:f>Data!$E$2</c:f>
              <c:strCache>
                <c:ptCount val="1"/>
                <c:pt idx="0">
                  <c:v> Gifts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Data!$A$3:$A$22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numCache>
            </c:numRef>
          </c:cat>
          <c:val>
            <c:numRef>
              <c:f>Data!$E$3:$E$22</c:f>
              <c:numCache>
                <c:formatCode>_("$"* #,##0_);_("$"* \(#,##0\);_("$"* "-"_);_(@_)</c:formatCode>
                <c:ptCount val="20"/>
                <c:pt idx="0">
                  <c:v>36334533</c:v>
                </c:pt>
                <c:pt idx="1">
                  <c:v>52838863</c:v>
                </c:pt>
                <c:pt idx="2">
                  <c:v>40408352</c:v>
                </c:pt>
                <c:pt idx="3">
                  <c:v>52452438</c:v>
                </c:pt>
                <c:pt idx="4">
                  <c:v>51734293</c:v>
                </c:pt>
                <c:pt idx="5">
                  <c:v>53906395</c:v>
                </c:pt>
                <c:pt idx="6">
                  <c:v>74445832</c:v>
                </c:pt>
                <c:pt idx="7">
                  <c:v>68721259</c:v>
                </c:pt>
                <c:pt idx="8">
                  <c:v>63997916</c:v>
                </c:pt>
                <c:pt idx="9">
                  <c:v>57431784</c:v>
                </c:pt>
                <c:pt idx="10">
                  <c:v>60303373</c:v>
                </c:pt>
                <c:pt idx="11">
                  <c:v>66333710.300000004</c:v>
                </c:pt>
                <c:pt idx="12">
                  <c:v>91083133.049999997</c:v>
                </c:pt>
                <c:pt idx="13">
                  <c:v>79926382</c:v>
                </c:pt>
                <c:pt idx="14">
                  <c:v>85456415</c:v>
                </c:pt>
                <c:pt idx="15">
                  <c:v>153762989</c:v>
                </c:pt>
                <c:pt idx="16">
                  <c:v>115200000</c:v>
                </c:pt>
                <c:pt idx="17">
                  <c:v>103071113</c:v>
                </c:pt>
                <c:pt idx="18">
                  <c:v>103487616</c:v>
                </c:pt>
                <c:pt idx="19">
                  <c:v>118322694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6-4630-8075-33AB5CBF3FC0}"/>
            </c:ext>
          </c:extLst>
        </c:ser>
        <c:ser>
          <c:idx val="7"/>
          <c:order val="4"/>
          <c:tx>
            <c:strRef>
              <c:f>Data!$F$2</c:f>
              <c:strCache>
                <c:ptCount val="1"/>
                <c:pt idx="0">
                  <c:v> Grants &amp; Contracts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Data!$A$3:$A$22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numCache>
            </c:numRef>
          </c:cat>
          <c:val>
            <c:numRef>
              <c:f>Data!$F$3:$F$22</c:f>
              <c:numCache>
                <c:formatCode>_("$"* #,##0_);_("$"* \(#,##0\);_("$"* "-"_);_(@_)</c:formatCode>
                <c:ptCount val="20"/>
                <c:pt idx="0">
                  <c:v>223017944</c:v>
                </c:pt>
                <c:pt idx="1">
                  <c:v>216481446</c:v>
                </c:pt>
                <c:pt idx="2">
                  <c:v>234076225</c:v>
                </c:pt>
                <c:pt idx="3">
                  <c:v>236791183</c:v>
                </c:pt>
                <c:pt idx="4">
                  <c:v>277454462</c:v>
                </c:pt>
                <c:pt idx="5">
                  <c:v>299644223</c:v>
                </c:pt>
                <c:pt idx="6">
                  <c:v>290140163</c:v>
                </c:pt>
                <c:pt idx="7">
                  <c:v>296432330</c:v>
                </c:pt>
                <c:pt idx="8">
                  <c:v>309860523</c:v>
                </c:pt>
                <c:pt idx="9">
                  <c:v>358761045</c:v>
                </c:pt>
                <c:pt idx="10">
                  <c:v>374184205</c:v>
                </c:pt>
                <c:pt idx="11">
                  <c:v>393818128.69999999</c:v>
                </c:pt>
                <c:pt idx="12">
                  <c:v>395078871.94999999</c:v>
                </c:pt>
                <c:pt idx="13">
                  <c:v>433441574</c:v>
                </c:pt>
                <c:pt idx="14">
                  <c:v>427096605</c:v>
                </c:pt>
                <c:pt idx="15">
                  <c:v>486119504.51800001</c:v>
                </c:pt>
                <c:pt idx="16">
                  <c:v>525220754.66000009</c:v>
                </c:pt>
                <c:pt idx="17">
                  <c:v>548847007</c:v>
                </c:pt>
                <c:pt idx="18">
                  <c:v>618151449.68000007</c:v>
                </c:pt>
                <c:pt idx="19">
                  <c:v>650022484.48812699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56-4630-8075-33AB5CBF3FC0}"/>
            </c:ext>
          </c:extLst>
        </c:ser>
        <c:ser>
          <c:idx val="8"/>
          <c:order val="5"/>
          <c:tx>
            <c:strRef>
              <c:f>Data!$G$2</c:f>
              <c:strCache>
                <c:ptCount val="1"/>
                <c:pt idx="0">
                  <c:v> Other 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cat>
            <c:numRef>
              <c:f>Data!$A$3:$A$22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numCache>
            </c:numRef>
          </c:cat>
          <c:val>
            <c:numRef>
              <c:f>Data!$G$3:$G$22</c:f>
              <c:numCache>
                <c:formatCode>_("$"* #,##0_);_("$"* \(#,##0\);_("$"* "-"_);_(@_)</c:formatCode>
                <c:ptCount val="20"/>
                <c:pt idx="0">
                  <c:v>46090022</c:v>
                </c:pt>
                <c:pt idx="1">
                  <c:v>46464855</c:v>
                </c:pt>
                <c:pt idx="2">
                  <c:v>48852915</c:v>
                </c:pt>
                <c:pt idx="3">
                  <c:v>50977836</c:v>
                </c:pt>
                <c:pt idx="4">
                  <c:v>55696176</c:v>
                </c:pt>
                <c:pt idx="5">
                  <c:v>60315919</c:v>
                </c:pt>
                <c:pt idx="6">
                  <c:v>62393085</c:v>
                </c:pt>
                <c:pt idx="7">
                  <c:v>62145074</c:v>
                </c:pt>
                <c:pt idx="8">
                  <c:v>62235179</c:v>
                </c:pt>
                <c:pt idx="9">
                  <c:v>66859464</c:v>
                </c:pt>
                <c:pt idx="10">
                  <c:v>74134277</c:v>
                </c:pt>
                <c:pt idx="11">
                  <c:v>75720025</c:v>
                </c:pt>
                <c:pt idx="12">
                  <c:v>75707683</c:v>
                </c:pt>
                <c:pt idx="13">
                  <c:v>77463141</c:v>
                </c:pt>
                <c:pt idx="14">
                  <c:v>75994635</c:v>
                </c:pt>
                <c:pt idx="15">
                  <c:v>78484689.5</c:v>
                </c:pt>
                <c:pt idx="16">
                  <c:v>84323661</c:v>
                </c:pt>
                <c:pt idx="17">
                  <c:v>96272178</c:v>
                </c:pt>
                <c:pt idx="18">
                  <c:v>98175339</c:v>
                </c:pt>
                <c:pt idx="19">
                  <c:v>98675339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56-4630-8075-33AB5CBF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374864"/>
        <c:axId val="645375256"/>
      </c:areaChart>
      <c:catAx>
        <c:axId val="64537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45375256"/>
        <c:crosses val="autoZero"/>
        <c:auto val="1"/>
        <c:lblAlgn val="ctr"/>
        <c:lblOffset val="100"/>
        <c:noMultiLvlLbl val="0"/>
      </c:catAx>
      <c:valAx>
        <c:axId val="64537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\$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45374864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2.5821799084765878E-2"/>
                <c:y val="0.42973365171458833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095754613641814"/>
          <c:y val="8.993665135492096E-2"/>
          <c:w val="0.80930781304718624"/>
          <c:h val="4.1503934679418625E-2"/>
        </c:manualLayout>
      </c:layout>
      <c:overlay val="0"/>
      <c:spPr>
        <a:solidFill>
          <a:sysClr val="window" lastClr="FFFFFF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1587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1451" y="0"/>
    <xdr:ext cx="9248773" cy="6276974"/>
    <xdr:graphicFrame macro="">
      <xdr:nvGraphicFramePr>
        <xdr:cNvPr id="2" name="Chart 1" descr="Changes in sources of revenue year over year" title="University of Colorado Boulder Sources of Revenue FY 2007 through FY 2017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0.78692</cdr:x>
      <cdr:y>0.50901</cdr:y>
    </cdr:from>
    <cdr:to>
      <cdr:x>0.89515</cdr:x>
      <cdr:y>0.65315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48450" y="32289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0.92429</cdr:x>
      <cdr:y>0.73543</cdr:y>
    </cdr:from>
    <cdr:to>
      <cdr:x>0.98455</cdr:x>
      <cdr:y>0.79211</cdr:y>
    </cdr:to>
    <cdr:sp macro="" textlink="">
      <cdr:nvSpPr>
        <cdr:cNvPr id="4" name="TextBox 3" descr="39.5% of budget within &quot;tuition &amp; fees&quot; category for 2017 estimate" title="Percentage of budget within &quot;tuition &amp; fees&quot; category"/>
        <cdr:cNvSpPr txBox="1"/>
      </cdr:nvSpPr>
      <cdr:spPr>
        <a:xfrm xmlns:a="http://schemas.openxmlformats.org/drawingml/2006/main">
          <a:off x="8548552" y="4616275"/>
          <a:ext cx="557331" cy="355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  39.1%</a:t>
          </a:r>
        </a:p>
      </cdr:txBody>
    </cdr:sp>
  </cdr:relSizeAnchor>
  <cdr:relSizeAnchor xmlns:cdr="http://schemas.openxmlformats.org/drawingml/2006/chartDrawing">
    <cdr:from>
      <cdr:x>0.93077</cdr:x>
      <cdr:y>0.46131</cdr:y>
    </cdr:from>
    <cdr:to>
      <cdr:x>0.99794</cdr:x>
      <cdr:y>0.50562</cdr:y>
    </cdr:to>
    <cdr:sp macro="" textlink="">
      <cdr:nvSpPr>
        <cdr:cNvPr id="5" name="TextBox 4" descr="24% of budget within &quot;auxiliary funds&quot; category for 2017 estimate" title="Percentage of budget within &quot;auxiliary funds&quot; category"/>
        <cdr:cNvSpPr txBox="1"/>
      </cdr:nvSpPr>
      <cdr:spPr>
        <a:xfrm xmlns:a="http://schemas.openxmlformats.org/drawingml/2006/main">
          <a:off x="8608480" y="2895653"/>
          <a:ext cx="621241" cy="278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22.9%</a:t>
          </a:r>
          <a:endParaRPr lang="en-US" sz="1100"/>
        </a:p>
      </cdr:txBody>
    </cdr:sp>
  </cdr:relSizeAnchor>
  <cdr:relSizeAnchor xmlns:cdr="http://schemas.openxmlformats.org/drawingml/2006/chartDrawing">
    <cdr:from>
      <cdr:x>0.93238</cdr:x>
      <cdr:y>0.36774</cdr:y>
    </cdr:from>
    <cdr:to>
      <cdr:x>0.99253</cdr:x>
      <cdr:y>0.4248</cdr:y>
    </cdr:to>
    <cdr:sp macro="" textlink="">
      <cdr:nvSpPr>
        <cdr:cNvPr id="6" name="TextBox 5" descr="24.0% of budget within &quot;gifts&quot; category for 2017 estimate" title="Percentage of budget within &quot;gifts&quot; category"/>
        <cdr:cNvSpPr txBox="1"/>
      </cdr:nvSpPr>
      <cdr:spPr>
        <a:xfrm xmlns:a="http://schemas.openxmlformats.org/drawingml/2006/main">
          <a:off x="8623371" y="2308317"/>
          <a:ext cx="556314" cy="358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4.5%</a:t>
          </a:r>
        </a:p>
      </cdr:txBody>
    </cdr:sp>
  </cdr:relSizeAnchor>
  <cdr:relSizeAnchor xmlns:cdr="http://schemas.openxmlformats.org/drawingml/2006/chartDrawing">
    <cdr:from>
      <cdr:x>0.928</cdr:x>
      <cdr:y>0.28441</cdr:y>
    </cdr:from>
    <cdr:to>
      <cdr:x>0.99691</cdr:x>
      <cdr:y>0.34129</cdr:y>
    </cdr:to>
    <cdr:sp macro="" textlink="">
      <cdr:nvSpPr>
        <cdr:cNvPr id="7" name="TextBox 6" descr="23.6% of budget within &quot;grants and contracts&quot; category for 2017 estimate" title="Percentage of Budget within &quot;grants and contracts&quot; category"/>
        <cdr:cNvSpPr txBox="1"/>
      </cdr:nvSpPr>
      <cdr:spPr>
        <a:xfrm xmlns:a="http://schemas.openxmlformats.org/drawingml/2006/main">
          <a:off x="8582864" y="1785210"/>
          <a:ext cx="637333" cy="357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24.9%</a:t>
          </a:r>
        </a:p>
      </cdr:txBody>
    </cdr:sp>
  </cdr:relSizeAnchor>
  <cdr:relSizeAnchor xmlns:cdr="http://schemas.openxmlformats.org/drawingml/2006/chartDrawing">
    <cdr:from>
      <cdr:x>0.93308</cdr:x>
      <cdr:y>0.17131</cdr:y>
    </cdr:from>
    <cdr:to>
      <cdr:x>0.99691</cdr:x>
      <cdr:y>0.22733</cdr:y>
    </cdr:to>
    <cdr:sp macro="" textlink="">
      <cdr:nvSpPr>
        <cdr:cNvPr id="8" name="TextBox 7" descr="4.7% of budget within &quot;other&quot; category for 2017 estimate" title="Percentage of Budget within &quot;other&quot; category"/>
        <cdr:cNvSpPr txBox="1"/>
      </cdr:nvSpPr>
      <cdr:spPr>
        <a:xfrm xmlns:a="http://schemas.openxmlformats.org/drawingml/2006/main">
          <a:off x="8629844" y="1075301"/>
          <a:ext cx="590349" cy="351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3.8%</a:t>
          </a:r>
        </a:p>
      </cdr:txBody>
    </cdr:sp>
  </cdr:relSizeAnchor>
  <cdr:relSizeAnchor xmlns:cdr="http://schemas.openxmlformats.org/drawingml/2006/chartDrawing">
    <cdr:from>
      <cdr:x>0.93043</cdr:x>
      <cdr:y>0.5527</cdr:y>
    </cdr:from>
    <cdr:to>
      <cdr:x>0.99897</cdr:x>
      <cdr:y>0.60526</cdr:y>
    </cdr:to>
    <cdr:sp macro="" textlink="">
      <cdr:nvSpPr>
        <cdr:cNvPr id="11" name="TextBox 10" descr="4.4% of budget within &quot;state funding&quot; category for 2017 estimate" title="Percentage of budget within &quot;state funding&quot; category"/>
        <cdr:cNvSpPr txBox="1"/>
      </cdr:nvSpPr>
      <cdr:spPr>
        <a:xfrm xmlns:a="http://schemas.openxmlformats.org/drawingml/2006/main">
          <a:off x="8605337" y="3469258"/>
          <a:ext cx="633911" cy="329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4.9%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tabSelected="1" zoomScaleNormal="100" zoomScaleSheetLayoutView="100" workbookViewId="0">
      <selection activeCell="Q2" sqref="Q2"/>
    </sheetView>
  </sheetViews>
  <sheetFormatPr defaultRowHeight="15" x14ac:dyDescent="0.25"/>
  <sheetData/>
  <sheetProtection formatCells="0" formatColumns="0" formatRows="0" insertColumns="0" insertRows="0" insertHyperlinks="0" deleteColumns="0" deleteRows="0" autoFilter="0" pivotTables="0"/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103"/>
  <sheetViews>
    <sheetView zoomScale="80" zoomScaleNormal="80" workbookViewId="0">
      <selection activeCell="I21" sqref="I21"/>
    </sheetView>
  </sheetViews>
  <sheetFormatPr defaultColWidth="20.42578125" defaultRowHeight="15" x14ac:dyDescent="0.25"/>
  <cols>
    <col min="1" max="1" width="20.42578125" style="41"/>
    <col min="2" max="2" width="20.42578125" style="50"/>
    <col min="3" max="3" width="20.5703125" style="50" customWidth="1"/>
    <col min="4" max="4" width="23.5703125" style="50" customWidth="1"/>
    <col min="5" max="5" width="21.85546875" style="50" customWidth="1"/>
    <col min="6" max="8" width="20.42578125" style="50"/>
    <col min="9" max="9" width="18.28515625" style="50" customWidth="1"/>
    <col min="10" max="14" width="20.42578125" style="50"/>
    <col min="15" max="16384" width="20.42578125" style="18"/>
  </cols>
  <sheetData>
    <row r="1" spans="1:17" s="49" customFormat="1" ht="60" x14ac:dyDescent="0.25">
      <c r="A1" s="77"/>
      <c r="B1" s="72" t="s">
        <v>0</v>
      </c>
      <c r="C1" s="72" t="s">
        <v>17</v>
      </c>
      <c r="D1" s="73" t="s">
        <v>16</v>
      </c>
      <c r="E1" s="73" t="s">
        <v>18</v>
      </c>
      <c r="F1" s="72" t="s">
        <v>5</v>
      </c>
      <c r="G1" s="72" t="s">
        <v>19</v>
      </c>
      <c r="H1" s="73" t="s">
        <v>14</v>
      </c>
      <c r="I1" s="73" t="s">
        <v>20</v>
      </c>
      <c r="J1" s="72" t="s">
        <v>15</v>
      </c>
      <c r="K1" s="72" t="s">
        <v>21</v>
      </c>
      <c r="L1" s="73" t="s">
        <v>13</v>
      </c>
      <c r="M1" s="73" t="s">
        <v>22</v>
      </c>
      <c r="N1" s="74" t="s">
        <v>1</v>
      </c>
    </row>
    <row r="2" spans="1:17" x14ac:dyDescent="0.25">
      <c r="A2" s="75">
        <v>2007</v>
      </c>
      <c r="B2" s="66">
        <v>302506427</v>
      </c>
      <c r="C2" s="67">
        <v>0.34357121977055738</v>
      </c>
      <c r="D2" s="68">
        <v>71072699</v>
      </c>
      <c r="E2" s="69">
        <v>8.0720711029016609E-2</v>
      </c>
      <c r="F2" s="66">
        <v>201454997</v>
      </c>
      <c r="G2" s="67">
        <v>0.22880220992729669</v>
      </c>
      <c r="H2" s="68">
        <v>36334533</v>
      </c>
      <c r="I2" s="69">
        <v>4.1266891210030146E-2</v>
      </c>
      <c r="J2" s="66">
        <v>223017944</v>
      </c>
      <c r="K2" s="67">
        <v>0.25329229448198082</v>
      </c>
      <c r="L2" s="68">
        <v>46090022</v>
      </c>
      <c r="M2" s="69">
        <v>5.2346673152661512E-2</v>
      </c>
      <c r="N2" s="76">
        <v>880476622</v>
      </c>
      <c r="O2" s="78"/>
    </row>
    <row r="3" spans="1:17" x14ac:dyDescent="0.25">
      <c r="A3" s="75">
        <v>2008</v>
      </c>
      <c r="B3" s="66">
        <v>334135085</v>
      </c>
      <c r="C3" s="67">
        <v>0.34992825229024754</v>
      </c>
      <c r="D3" s="68">
        <v>79419371</v>
      </c>
      <c r="E3" s="69">
        <v>8.317319230884189E-2</v>
      </c>
      <c r="F3" s="66">
        <v>225527793</v>
      </c>
      <c r="G3" s="67">
        <v>0.23618754795406013</v>
      </c>
      <c r="H3" s="68">
        <v>52838863</v>
      </c>
      <c r="I3" s="69">
        <v>5.5336334912671273E-2</v>
      </c>
      <c r="J3" s="66">
        <v>216481446</v>
      </c>
      <c r="K3" s="67">
        <v>0.22671361792060399</v>
      </c>
      <c r="L3" s="68">
        <v>46464855</v>
      </c>
      <c r="M3" s="69">
        <v>4.8661054216651588E-2</v>
      </c>
      <c r="N3" s="76">
        <v>954867413</v>
      </c>
      <c r="O3" s="78"/>
      <c r="Q3" s="21"/>
    </row>
    <row r="4" spans="1:17" x14ac:dyDescent="0.25">
      <c r="A4" s="75">
        <v>2009</v>
      </c>
      <c r="B4" s="66">
        <v>369799356</v>
      </c>
      <c r="C4" s="67">
        <v>0.36315973061373136</v>
      </c>
      <c r="D4" s="68">
        <v>86283006</v>
      </c>
      <c r="E4" s="69">
        <v>8.4733823074391326E-2</v>
      </c>
      <c r="F4" s="66">
        <v>238863080</v>
      </c>
      <c r="G4" s="67">
        <v>0.23457437213117002</v>
      </c>
      <c r="H4" s="68">
        <v>40408352</v>
      </c>
      <c r="I4" s="69">
        <v>3.9682833349849442E-2</v>
      </c>
      <c r="J4" s="66">
        <v>234076225</v>
      </c>
      <c r="K4" s="67">
        <v>0.229873463472969</v>
      </c>
      <c r="L4" s="68">
        <v>48852915</v>
      </c>
      <c r="M4" s="69">
        <v>4.7975776990018669E-2</v>
      </c>
      <c r="N4" s="76">
        <v>1018282934</v>
      </c>
      <c r="O4" s="78"/>
    </row>
    <row r="5" spans="1:17" x14ac:dyDescent="0.25">
      <c r="A5" s="75">
        <v>2010</v>
      </c>
      <c r="B5" s="66">
        <v>397782713</v>
      </c>
      <c r="C5" s="67">
        <v>0.36686409833145067</v>
      </c>
      <c r="D5" s="68">
        <v>86283006</v>
      </c>
      <c r="E5" s="69">
        <v>7.9576452551388302E-2</v>
      </c>
      <c r="F5" s="66">
        <v>259990939</v>
      </c>
      <c r="G5" s="67">
        <v>0.23978252008983081</v>
      </c>
      <c r="H5" s="68">
        <v>52452438</v>
      </c>
      <c r="I5" s="69">
        <v>4.8375446521673686E-2</v>
      </c>
      <c r="J5" s="66">
        <v>236791183</v>
      </c>
      <c r="K5" s="67">
        <v>0.21838602067475457</v>
      </c>
      <c r="L5" s="68">
        <v>50977836</v>
      </c>
      <c r="M5" s="69">
        <v>4.7015461485354237E-2</v>
      </c>
      <c r="N5" s="76">
        <v>1084278115</v>
      </c>
      <c r="O5" s="78"/>
    </row>
    <row r="6" spans="1:17" x14ac:dyDescent="0.25">
      <c r="A6" s="75">
        <v>2011</v>
      </c>
      <c r="B6" s="66">
        <v>436544643</v>
      </c>
      <c r="C6" s="67">
        <v>0.37212424874028704</v>
      </c>
      <c r="D6" s="68">
        <v>79419165</v>
      </c>
      <c r="E6" s="69">
        <v>6.7699369527783063E-2</v>
      </c>
      <c r="F6" s="66">
        <v>272266543</v>
      </c>
      <c r="G6" s="67">
        <v>0.23208848019927339</v>
      </c>
      <c r="H6" s="68">
        <v>51734293</v>
      </c>
      <c r="I6" s="69">
        <v>4.4099922457892529E-2</v>
      </c>
      <c r="J6" s="66">
        <v>277454462</v>
      </c>
      <c r="K6" s="67">
        <v>0.23651082386177236</v>
      </c>
      <c r="L6" s="68">
        <v>55696176</v>
      </c>
      <c r="M6" s="69">
        <v>4.7477154896339448E-2</v>
      </c>
      <c r="N6" s="76">
        <v>1173115282</v>
      </c>
      <c r="O6" s="78"/>
    </row>
    <row r="7" spans="1:17" x14ac:dyDescent="0.25">
      <c r="A7" s="75">
        <v>2012</v>
      </c>
      <c r="B7" s="66">
        <v>465561950</v>
      </c>
      <c r="C7" s="67">
        <v>0.38149581960310042</v>
      </c>
      <c r="D7" s="68">
        <v>55943136</v>
      </c>
      <c r="E7" s="69">
        <v>4.5841530891465629E-2</v>
      </c>
      <c r="F7" s="66">
        <v>284987621</v>
      </c>
      <c r="G7" s="67">
        <v>0.23352764548748312</v>
      </c>
      <c r="H7" s="70">
        <v>53906395</v>
      </c>
      <c r="I7" s="71">
        <v>4.4172562494071539E-2</v>
      </c>
      <c r="J7" s="66">
        <v>299644223</v>
      </c>
      <c r="K7" s="67">
        <v>0.2455377171108532</v>
      </c>
      <c r="L7" s="68">
        <v>60315919</v>
      </c>
      <c r="M7" s="69">
        <v>4.942472411264668E-2</v>
      </c>
      <c r="N7" s="76">
        <v>1220359244</v>
      </c>
      <c r="O7" s="78"/>
    </row>
    <row r="8" spans="1:17" x14ac:dyDescent="0.25">
      <c r="A8" s="75">
        <v>2013</v>
      </c>
      <c r="B8" s="66">
        <v>486705213</v>
      </c>
      <c r="C8" s="67">
        <v>0.38270039066277506</v>
      </c>
      <c r="D8" s="68">
        <v>53459566</v>
      </c>
      <c r="E8" s="69">
        <v>4.2035705063849141E-2</v>
      </c>
      <c r="F8" s="66">
        <v>304621796</v>
      </c>
      <c r="G8" s="67">
        <v>0.23952667278018638</v>
      </c>
      <c r="H8" s="70">
        <v>74445832</v>
      </c>
      <c r="I8" s="71">
        <v>5.8537381999921832E-2</v>
      </c>
      <c r="J8" s="66">
        <v>290140163</v>
      </c>
      <c r="K8" s="67">
        <v>0.22813964325455904</v>
      </c>
      <c r="L8" s="68">
        <v>62393085</v>
      </c>
      <c r="M8" s="69">
        <v>4.9060205949142961E-2</v>
      </c>
      <c r="N8" s="76">
        <v>1271765655</v>
      </c>
      <c r="O8" s="78"/>
    </row>
    <row r="9" spans="1:17" x14ac:dyDescent="0.25">
      <c r="A9" s="75">
        <v>2014</v>
      </c>
      <c r="B9" s="66">
        <v>497208724</v>
      </c>
      <c r="C9" s="67">
        <v>0.3852218801249731</v>
      </c>
      <c r="D9" s="68">
        <v>57346291</v>
      </c>
      <c r="E9" s="69">
        <v>4.4430125547476468E-2</v>
      </c>
      <c r="F9" s="66">
        <v>308853703</v>
      </c>
      <c r="G9" s="67">
        <v>0.23929025853861483</v>
      </c>
      <c r="H9" s="70">
        <v>68721259</v>
      </c>
      <c r="I9" s="71">
        <v>5.3243097526211043E-2</v>
      </c>
      <c r="J9" s="66">
        <v>296432330</v>
      </c>
      <c r="K9" s="67">
        <v>0.22966656439546476</v>
      </c>
      <c r="L9" s="68">
        <v>62145074</v>
      </c>
      <c r="M9" s="69">
        <v>4.8148073582737316E-2</v>
      </c>
      <c r="N9" s="76">
        <v>1290707381</v>
      </c>
      <c r="O9" s="78"/>
      <c r="Q9" s="21"/>
    </row>
    <row r="10" spans="1:17" x14ac:dyDescent="0.25">
      <c r="A10" s="75">
        <v>2015</v>
      </c>
      <c r="B10" s="66">
        <v>518787279</v>
      </c>
      <c r="C10" s="67">
        <v>0.38380475798164404</v>
      </c>
      <c r="D10" s="68">
        <v>63380528</v>
      </c>
      <c r="E10" s="69">
        <v>4.6889638947530329E-2</v>
      </c>
      <c r="F10" s="66">
        <v>333434374</v>
      </c>
      <c r="G10" s="67">
        <v>0.24667856047228631</v>
      </c>
      <c r="H10" s="70">
        <v>63997916</v>
      </c>
      <c r="I10" s="71">
        <v>4.7346389635356735E-2</v>
      </c>
      <c r="J10" s="66">
        <v>309860523</v>
      </c>
      <c r="K10" s="67">
        <v>0.22923835604364889</v>
      </c>
      <c r="L10" s="68">
        <v>62235179</v>
      </c>
      <c r="M10" s="69">
        <v>4.6042296648491389E-2</v>
      </c>
      <c r="N10" s="76">
        <v>1351695799</v>
      </c>
      <c r="O10" s="78"/>
    </row>
    <row r="11" spans="1:17" x14ac:dyDescent="0.25">
      <c r="A11" s="75">
        <v>2016</v>
      </c>
      <c r="B11" s="66">
        <v>563850533</v>
      </c>
      <c r="C11" s="67">
        <v>0.3839104756722827</v>
      </c>
      <c r="D11" s="68">
        <v>69718581</v>
      </c>
      <c r="E11" s="69">
        <v>4.7469483526958338E-2</v>
      </c>
      <c r="F11" s="66">
        <v>352081764</v>
      </c>
      <c r="G11" s="67">
        <v>0.23972288672657083</v>
      </c>
      <c r="H11" s="70">
        <v>57431784</v>
      </c>
      <c r="I11" s="71">
        <v>3.9103737983117198E-2</v>
      </c>
      <c r="J11" s="66">
        <v>358761045</v>
      </c>
      <c r="K11" s="67">
        <v>0.24427062725155471</v>
      </c>
      <c r="L11" s="68">
        <v>66859464</v>
      </c>
      <c r="M11" s="69">
        <v>4.5522788591126108E-2</v>
      </c>
      <c r="N11" s="76">
        <v>1468703171</v>
      </c>
      <c r="O11" s="78"/>
    </row>
    <row r="12" spans="1:17" x14ac:dyDescent="0.25">
      <c r="A12" s="86">
        <v>2017</v>
      </c>
      <c r="B12" s="79">
        <v>625955730</v>
      </c>
      <c r="C12" s="80">
        <v>0.3950362507050334</v>
      </c>
      <c r="D12" s="81">
        <v>69392742</v>
      </c>
      <c r="E12" s="82">
        <v>4.3793270522481838E-2</v>
      </c>
      <c r="F12" s="79">
        <v>380582303</v>
      </c>
      <c r="G12" s="80">
        <v>0.24018280976542933</v>
      </c>
      <c r="H12" s="83">
        <v>60303373</v>
      </c>
      <c r="I12" s="84">
        <v>3.8057033785087215E-2</v>
      </c>
      <c r="J12" s="79">
        <v>374184205</v>
      </c>
      <c r="K12" s="80">
        <v>0.23614501515842212</v>
      </c>
      <c r="L12" s="81">
        <v>74134277</v>
      </c>
      <c r="M12" s="82">
        <v>4.6785619834794172E-2</v>
      </c>
      <c r="N12" s="85">
        <v>1584552630</v>
      </c>
      <c r="O12" s="78"/>
    </row>
    <row r="13" spans="1:17" x14ac:dyDescent="0.25">
      <c r="A13" s="86">
        <v>2018</v>
      </c>
      <c r="B13" s="79">
        <v>678481663</v>
      </c>
      <c r="C13" s="80">
        <v>0.40070016086659349</v>
      </c>
      <c r="D13" s="81">
        <v>72885132</v>
      </c>
      <c r="E13" s="82">
        <v>4.304476555497256E-2</v>
      </c>
      <c r="F13" s="79">
        <v>406001647</v>
      </c>
      <c r="G13" s="80">
        <v>0.23977792494150563</v>
      </c>
      <c r="H13" s="83">
        <v>66333710.300000004</v>
      </c>
      <c r="I13" s="84">
        <v>3.9175603170410238E-2</v>
      </c>
      <c r="J13" s="79">
        <v>393818128.69999999</v>
      </c>
      <c r="K13" s="80">
        <v>0.23258253852362523</v>
      </c>
      <c r="L13" s="81">
        <v>75720025</v>
      </c>
      <c r="M13" s="82">
        <v>4.4719006942892839E-2</v>
      </c>
      <c r="N13" s="85">
        <v>1693240306</v>
      </c>
      <c r="O13" s="78"/>
    </row>
    <row r="14" spans="1:17" x14ac:dyDescent="0.25">
      <c r="A14" s="87">
        <v>2019</v>
      </c>
      <c r="B14" s="66">
        <v>718127982</v>
      </c>
      <c r="C14" s="88">
        <v>0.40006815411603192</v>
      </c>
      <c r="D14" s="68">
        <v>81392052</v>
      </c>
      <c r="E14" s="69">
        <v>4.5343405102624287E-2</v>
      </c>
      <c r="F14" s="66">
        <v>433624389</v>
      </c>
      <c r="G14" s="67">
        <v>0.24157157670388921</v>
      </c>
      <c r="H14" s="70">
        <v>91083133.049999997</v>
      </c>
      <c r="I14" s="71">
        <v>5.0742293607518051E-2</v>
      </c>
      <c r="J14" s="66">
        <v>395078871.94999999</v>
      </c>
      <c r="K14" s="67">
        <v>0.22009791985975088</v>
      </c>
      <c r="L14" s="68">
        <v>75707683</v>
      </c>
      <c r="M14" s="69">
        <v>4.2176650610185648E-2</v>
      </c>
      <c r="N14" s="76">
        <v>1795014111</v>
      </c>
      <c r="O14" s="78"/>
    </row>
    <row r="15" spans="1:17" x14ac:dyDescent="0.25">
      <c r="A15" s="86">
        <v>2020</v>
      </c>
      <c r="B15" s="66">
        <v>765291525</v>
      </c>
      <c r="C15" s="67">
        <v>0.40351909828717586</v>
      </c>
      <c r="D15" s="68">
        <v>91216718</v>
      </c>
      <c r="E15" s="69">
        <v>4.8096296108957437E-2</v>
      </c>
      <c r="F15" s="66">
        <v>449204165</v>
      </c>
      <c r="G15" s="67">
        <v>0.23685413164302815</v>
      </c>
      <c r="H15" s="70">
        <v>79926382</v>
      </c>
      <c r="I15" s="71">
        <v>4.2143184055247918E-2</v>
      </c>
      <c r="J15" s="66">
        <v>433441574</v>
      </c>
      <c r="K15" s="67">
        <v>0.22854291127901125</v>
      </c>
      <c r="L15" s="68">
        <v>77463141</v>
      </c>
      <c r="M15" s="69">
        <v>4.0844378626579407E-2</v>
      </c>
      <c r="N15" s="76">
        <v>1896543505</v>
      </c>
    </row>
    <row r="16" spans="1:17" x14ac:dyDescent="0.25">
      <c r="A16" s="90">
        <v>2021</v>
      </c>
      <c r="B16" s="66">
        <v>777047863</v>
      </c>
      <c r="C16" s="67">
        <v>0.43304050882781192</v>
      </c>
      <c r="D16" s="68">
        <v>38324168</v>
      </c>
      <c r="E16" s="69">
        <v>2.1357651183866067E-2</v>
      </c>
      <c r="F16" s="66">
        <v>390480253.86561263</v>
      </c>
      <c r="G16" s="67">
        <v>0.21761049205945512</v>
      </c>
      <c r="H16" s="70">
        <v>85456415</v>
      </c>
      <c r="I16" s="71">
        <v>4.7623951105571292E-2</v>
      </c>
      <c r="J16" s="66">
        <v>427096605</v>
      </c>
      <c r="K16" s="67">
        <v>0.23801639506964453</v>
      </c>
      <c r="L16" s="68">
        <v>75994635</v>
      </c>
      <c r="M16" s="69">
        <v>4.2351001753651106E-2</v>
      </c>
      <c r="N16" s="76">
        <v>1794399939.8656125</v>
      </c>
    </row>
    <row r="17" spans="1:14" x14ac:dyDescent="0.25">
      <c r="A17" s="90">
        <v>2022</v>
      </c>
      <c r="B17" s="66">
        <v>786231721</v>
      </c>
      <c r="C17" s="67">
        <v>0.39152433662729652</v>
      </c>
      <c r="D17" s="68">
        <v>98753805</v>
      </c>
      <c r="E17" s="69">
        <v>4.917700082473065E-2</v>
      </c>
      <c r="F17" s="66">
        <v>404777175.76215601</v>
      </c>
      <c r="G17" s="67">
        <v>0.20156922061167859</v>
      </c>
      <c r="H17" s="70">
        <v>153762989</v>
      </c>
      <c r="I17" s="71">
        <v>7.6570240882020191E-2</v>
      </c>
      <c r="J17" s="66">
        <v>486119504.51800001</v>
      </c>
      <c r="K17" s="67">
        <v>0.24207572836914326</v>
      </c>
      <c r="L17" s="68">
        <v>78484689.5</v>
      </c>
      <c r="M17" s="69">
        <v>3.9083472685130752E-2</v>
      </c>
      <c r="N17" s="76">
        <v>2008129884.7801561</v>
      </c>
    </row>
    <row r="18" spans="1:14" x14ac:dyDescent="0.25">
      <c r="A18" s="90">
        <v>2023</v>
      </c>
      <c r="B18" s="66">
        <v>851927468</v>
      </c>
      <c r="C18" s="67">
        <v>0.39752705205880201</v>
      </c>
      <c r="D18" s="68">
        <v>102376033</v>
      </c>
      <c r="E18" s="69">
        <v>4.7770783462946879E-2</v>
      </c>
      <c r="F18" s="66">
        <v>464019991.7700001</v>
      </c>
      <c r="G18" s="67">
        <v>0.21652136637608402</v>
      </c>
      <c r="H18" s="70">
        <v>115200000</v>
      </c>
      <c r="I18" s="71">
        <v>5.3754712833339421E-2</v>
      </c>
      <c r="J18" s="66">
        <v>525220754.66000009</v>
      </c>
      <c r="K18" s="67">
        <v>0.24507891354911565</v>
      </c>
      <c r="L18" s="68">
        <v>84323661</v>
      </c>
      <c r="M18" s="69">
        <v>3.9347171719712352E-2</v>
      </c>
      <c r="N18" s="76">
        <v>2143067908.4300003</v>
      </c>
    </row>
    <row r="19" spans="1:14" x14ac:dyDescent="0.25">
      <c r="A19" s="90">
        <v>2024</v>
      </c>
      <c r="B19" s="66">
        <f>926665201-48841930</f>
        <v>877823271</v>
      </c>
      <c r="C19" s="67">
        <f>B19/$N$19</f>
        <v>0.38909920369169099</v>
      </c>
      <c r="D19" s="68">
        <v>112477908</v>
      </c>
      <c r="E19" s="69">
        <f>D19/$N$19</f>
        <v>4.9856350226225976E-2</v>
      </c>
      <c r="F19" s="66">
        <v>517548275</v>
      </c>
      <c r="G19" s="67">
        <f>F19/$N$19</f>
        <v>0.22940565410746361</v>
      </c>
      <c r="H19" s="70">
        <v>103071113</v>
      </c>
      <c r="I19" s="71">
        <f>H19/$N$19</f>
        <v>4.568674506228293E-2</v>
      </c>
      <c r="J19" s="66">
        <v>548847007</v>
      </c>
      <c r="K19" s="67">
        <f>J19/$N$19</f>
        <v>0.24327896107036326</v>
      </c>
      <c r="L19" s="68">
        <v>96272178</v>
      </c>
      <c r="M19" s="69">
        <f>L19/$N$19</f>
        <v>4.2673085841973234E-2</v>
      </c>
      <c r="N19" s="76">
        <f>L19+J19+H19+F19+D19+B19</f>
        <v>2256039752</v>
      </c>
    </row>
    <row r="20" spans="1:14" x14ac:dyDescent="0.25">
      <c r="A20" s="90">
        <v>2025</v>
      </c>
      <c r="B20" s="66">
        <v>928509774</v>
      </c>
      <c r="C20" s="67">
        <f>B20/$N$20</f>
        <v>0.37942672232894026</v>
      </c>
      <c r="D20" s="68">
        <v>123877357</v>
      </c>
      <c r="E20" s="69">
        <f>D20/$N$20</f>
        <v>5.0621308308685616E-2</v>
      </c>
      <c r="F20" s="66">
        <v>574937053.55999994</v>
      </c>
      <c r="G20" s="67">
        <f>F20/$N$20</f>
        <v>0.234942579912712</v>
      </c>
      <c r="H20" s="70">
        <v>103487616</v>
      </c>
      <c r="I20" s="71">
        <f>H20/$N$20</f>
        <v>4.2289233823957564E-2</v>
      </c>
      <c r="J20" s="66">
        <v>618151449.68000007</v>
      </c>
      <c r="K20" s="67">
        <f>J20/$N$20</f>
        <v>0.25260173346862935</v>
      </c>
      <c r="L20" s="68">
        <v>98175339</v>
      </c>
      <c r="M20" s="69">
        <f>L20/$N$20</f>
        <v>4.0118422157075298E-2</v>
      </c>
      <c r="N20" s="76">
        <f>L20+J20+H20+F20+D20+B20</f>
        <v>2447138589.2399998</v>
      </c>
    </row>
    <row r="21" spans="1:14" x14ac:dyDescent="0.25">
      <c r="A21" s="90">
        <v>2026</v>
      </c>
      <c r="B21" s="66">
        <v>1019658398</v>
      </c>
      <c r="C21" s="67">
        <f>B21/$N$21</f>
        <v>0.39064779175885916</v>
      </c>
      <c r="D21" s="68">
        <v>126678136</v>
      </c>
      <c r="E21" s="69">
        <f>D21/$N$21</f>
        <v>4.8532463607021105E-2</v>
      </c>
      <c r="F21" s="66">
        <v>596816151.87</v>
      </c>
      <c r="G21" s="67">
        <f>F21/$N$21</f>
        <v>0.22865001874288043</v>
      </c>
      <c r="H21" s="70">
        <v>118322694</v>
      </c>
      <c r="I21" s="71">
        <f>H21/$N$21</f>
        <v>4.5331357263100988E-2</v>
      </c>
      <c r="J21" s="66">
        <v>650022484.48812699</v>
      </c>
      <c r="K21" s="67">
        <f>J21/$N$21</f>
        <v>0.24903423406992239</v>
      </c>
      <c r="L21" s="68">
        <v>98675339</v>
      </c>
      <c r="M21" s="69">
        <f>L21/$N$21</f>
        <v>3.7804134558215872E-2</v>
      </c>
      <c r="N21" s="76">
        <f>L21+J21+H21+F21+D21+B21</f>
        <v>2610173203.3581271</v>
      </c>
    </row>
    <row r="22" spans="1:14" x14ac:dyDescent="0.25">
      <c r="A22" s="39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</row>
    <row r="23" spans="1:14" x14ac:dyDescent="0.25">
      <c r="A23" s="39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</row>
    <row r="24" spans="1:14" x14ac:dyDescent="0.25">
      <c r="A24" s="39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4"/>
    </row>
    <row r="25" spans="1:14" x14ac:dyDescent="0.25">
      <c r="A25" s="39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</row>
    <row r="26" spans="1:14" x14ac:dyDescent="0.25">
      <c r="A26" s="39"/>
      <c r="B26" s="53"/>
      <c r="C26" s="53"/>
      <c r="D26" s="53"/>
      <c r="E26" s="53"/>
      <c r="F26" s="53"/>
      <c r="G26" s="53"/>
      <c r="H26" s="94"/>
      <c r="I26" s="53"/>
      <c r="J26" s="53"/>
      <c r="K26" s="53"/>
      <c r="L26" s="53"/>
      <c r="M26" s="53"/>
      <c r="N26" s="54"/>
    </row>
    <row r="27" spans="1:14" x14ac:dyDescent="0.25">
      <c r="A27" s="39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</row>
    <row r="30" spans="1:14" x14ac:dyDescent="0.25">
      <c r="A30" s="40"/>
    </row>
    <row r="31" spans="1:14" x14ac:dyDescent="0.25">
      <c r="A31" s="39"/>
      <c r="B31" s="52"/>
      <c r="C31" s="52"/>
      <c r="D31" s="52"/>
      <c r="E31" s="52"/>
      <c r="F31" s="52"/>
      <c r="G31" s="52"/>
      <c r="H31" s="51"/>
      <c r="I31" s="51"/>
      <c r="J31" s="52"/>
      <c r="K31" s="52"/>
      <c r="L31" s="52"/>
      <c r="M31" s="52"/>
      <c r="N31" s="52"/>
    </row>
    <row r="32" spans="1:14" x14ac:dyDescent="0.25">
      <c r="A32" s="39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 x14ac:dyDescent="0.25">
      <c r="A33" s="39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5">
      <c r="A34" s="39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5">
      <c r="A35" s="39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4" spans="1:14" x14ac:dyDescent="0.25">
      <c r="A44" s="39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4"/>
    </row>
    <row r="45" spans="1:14" x14ac:dyDescent="0.25">
      <c r="A45" s="39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4"/>
    </row>
    <row r="46" spans="1:14" x14ac:dyDescent="0.25">
      <c r="A46" s="39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4"/>
    </row>
    <row r="47" spans="1:14" x14ac:dyDescent="0.25">
      <c r="A47" s="39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4"/>
    </row>
    <row r="48" spans="1:14" x14ac:dyDescent="0.25">
      <c r="A48" s="39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4"/>
    </row>
    <row r="49" spans="1:14" x14ac:dyDescent="0.25">
      <c r="A49" s="39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4"/>
    </row>
    <row r="50" spans="1:14" x14ac:dyDescent="0.25">
      <c r="A50" s="39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4"/>
    </row>
    <row r="51" spans="1:14" x14ac:dyDescent="0.25">
      <c r="A51" s="39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4"/>
    </row>
    <row r="52" spans="1:14" x14ac:dyDescent="0.25">
      <c r="A52" s="39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4"/>
    </row>
    <row r="53" spans="1:14" x14ac:dyDescent="0.25">
      <c r="A53" s="39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4"/>
    </row>
    <row r="54" spans="1:14" x14ac:dyDescent="0.25">
      <c r="A54" s="39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4"/>
    </row>
    <row r="55" spans="1:14" x14ac:dyDescent="0.25">
      <c r="A55" s="39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4"/>
    </row>
    <row r="56" spans="1:14" x14ac:dyDescent="0.25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4"/>
    </row>
    <row r="57" spans="1:14" x14ac:dyDescent="0.25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4"/>
    </row>
    <row r="58" spans="1:14" x14ac:dyDescent="0.25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4"/>
    </row>
    <row r="59" spans="1:14" ht="14.25" hidden="1" x14ac:dyDescent="0.2">
      <c r="A59" s="25"/>
      <c r="B59" s="56"/>
      <c r="C59" s="56"/>
      <c r="D59" s="56"/>
      <c r="E59" s="56"/>
      <c r="F59" s="56"/>
      <c r="G59" s="56"/>
      <c r="H59" s="56"/>
      <c r="I59" s="56"/>
      <c r="J59" s="57"/>
      <c r="K59" s="57"/>
      <c r="L59" s="57"/>
      <c r="M59" s="57"/>
      <c r="N59" s="58"/>
    </row>
    <row r="60" spans="1:14" hidden="1" x14ac:dyDescent="0.25">
      <c r="A60" s="42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8"/>
    </row>
    <row r="61" spans="1:14" hidden="1" x14ac:dyDescent="0.25">
      <c r="A61" s="42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8"/>
    </row>
    <row r="62" spans="1:14" hidden="1" x14ac:dyDescent="0.25">
      <c r="A62" s="42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8"/>
    </row>
    <row r="63" spans="1:14" hidden="1" x14ac:dyDescent="0.25">
      <c r="A63" s="42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8"/>
    </row>
    <row r="64" spans="1:14" hidden="1" x14ac:dyDescent="0.25">
      <c r="A64" s="42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8"/>
    </row>
    <row r="65" spans="1:14" hidden="1" x14ac:dyDescent="0.25">
      <c r="A65" s="42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8"/>
    </row>
    <row r="66" spans="1:14" hidden="1" x14ac:dyDescent="0.25">
      <c r="A66" s="42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8"/>
    </row>
    <row r="67" spans="1:14" hidden="1" x14ac:dyDescent="0.25">
      <c r="A67" s="42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8"/>
    </row>
    <row r="68" spans="1:14" s="29" customFormat="1" hidden="1" x14ac:dyDescent="0.25"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1:14" hidden="1" x14ac:dyDescent="0.25">
      <c r="A69" s="42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8"/>
    </row>
    <row r="70" spans="1:14" hidden="1" x14ac:dyDescent="0.25">
      <c r="A70" s="42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8"/>
    </row>
    <row r="71" spans="1:14" hidden="1" x14ac:dyDescent="0.25">
      <c r="A71" s="42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8"/>
    </row>
    <row r="72" spans="1:14" hidden="1" x14ac:dyDescent="0.25">
      <c r="A72" s="42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8"/>
    </row>
    <row r="73" spans="1:14" hidden="1" x14ac:dyDescent="0.25">
      <c r="A73" s="42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8"/>
    </row>
    <row r="74" spans="1:14" hidden="1" x14ac:dyDescent="0.25">
      <c r="A74" s="42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8"/>
    </row>
    <row r="75" spans="1:14" hidden="1" x14ac:dyDescent="0.25">
      <c r="A75" s="42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8"/>
    </row>
    <row r="76" spans="1:14" hidden="1" x14ac:dyDescent="0.25">
      <c r="A76" s="42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8"/>
    </row>
    <row r="77" spans="1:14" hidden="1" x14ac:dyDescent="0.25">
      <c r="A77" s="42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8"/>
    </row>
    <row r="78" spans="1:14" s="29" customFormat="1" hidden="1" x14ac:dyDescent="0.25"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</row>
    <row r="79" spans="1:14" hidden="1" x14ac:dyDescent="0.25">
      <c r="A79" s="42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8"/>
    </row>
    <row r="80" spans="1:14" ht="14.25" hidden="1" x14ac:dyDescent="0.2">
      <c r="A80" s="31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58"/>
    </row>
    <row r="81" spans="1:46" hidden="1" x14ac:dyDescent="0.25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</row>
    <row r="82" spans="1:46" hidden="1" x14ac:dyDescent="0.25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</row>
    <row r="83" spans="1:46" hidden="1" x14ac:dyDescent="0.25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</row>
    <row r="84" spans="1:46" s="4" customFormat="1" ht="12.75" hidden="1" x14ac:dyDescent="0.2">
      <c r="A84" s="43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3"/>
      <c r="AI84" s="1"/>
      <c r="AJ84" s="1"/>
    </row>
    <row r="85" spans="1:46" s="4" customFormat="1" ht="14.25" hidden="1" x14ac:dyDescent="0.2">
      <c r="A85" s="43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3"/>
      <c r="AI85" s="18"/>
      <c r="AJ85" s="18"/>
      <c r="AK85" s="2"/>
      <c r="AL85" s="3"/>
      <c r="AM85" s="2"/>
      <c r="AN85" s="3"/>
      <c r="AO85" s="2"/>
      <c r="AP85" s="3"/>
      <c r="AQ85" s="2"/>
      <c r="AR85" s="3"/>
    </row>
    <row r="86" spans="1:46" s="4" customFormat="1" ht="14.25" hidden="1" x14ac:dyDescent="0.2">
      <c r="A86" s="43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3"/>
      <c r="AI86" s="18"/>
      <c r="AJ86" s="18"/>
      <c r="AK86" s="2"/>
      <c r="AL86" s="3"/>
      <c r="AM86" s="2"/>
      <c r="AN86" s="3"/>
      <c r="AO86" s="2"/>
      <c r="AP86" s="3"/>
      <c r="AQ86" s="2"/>
      <c r="AR86" s="3"/>
    </row>
    <row r="87" spans="1:46" s="4" customFormat="1" ht="14.25" hidden="1" x14ac:dyDescent="0.2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5"/>
      <c r="AL87" s="6"/>
      <c r="AM87" s="7"/>
      <c r="AN87" s="8"/>
    </row>
    <row r="88" spans="1:46" s="4" customFormat="1" ht="14.25" hidden="1" x14ac:dyDescent="0.2">
      <c r="A88" s="43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2"/>
      <c r="AL88" s="3"/>
      <c r="AM88" s="3"/>
    </row>
    <row r="89" spans="1:46" s="4" customFormat="1" ht="14.25" hidden="1" x14ac:dyDescent="0.2">
      <c r="A89" s="43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2"/>
      <c r="AL89" s="3"/>
      <c r="AM89" s="3"/>
    </row>
    <row r="90" spans="1:46" hidden="1" x14ac:dyDescent="0.25"/>
    <row r="91" spans="1:46" s="13" customFormat="1" ht="12.75" hidden="1" x14ac:dyDescent="0.2">
      <c r="A91" s="44"/>
      <c r="B91" s="62"/>
      <c r="C91" s="62"/>
      <c r="D91" s="63"/>
      <c r="E91" s="63"/>
      <c r="F91" s="62"/>
      <c r="G91" s="62"/>
      <c r="H91" s="63"/>
      <c r="I91" s="63"/>
      <c r="J91" s="63"/>
      <c r="K91" s="63"/>
      <c r="L91" s="62"/>
      <c r="M91" s="62"/>
      <c r="N91" s="63"/>
      <c r="O91" s="9"/>
      <c r="P91" s="10"/>
      <c r="Q91" s="9"/>
      <c r="R91" s="10"/>
      <c r="S91" s="11"/>
      <c r="T91" s="10"/>
      <c r="U91" s="11"/>
      <c r="V91" s="10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9"/>
      <c r="AT91" s="12"/>
    </row>
    <row r="92" spans="1:46" s="13" customFormat="1" ht="12.75" hidden="1" x14ac:dyDescent="0.2">
      <c r="A92" s="44"/>
      <c r="B92" s="62"/>
      <c r="C92" s="62"/>
      <c r="D92" s="63"/>
      <c r="E92" s="63"/>
      <c r="F92" s="62"/>
      <c r="G92" s="62"/>
      <c r="H92" s="63"/>
      <c r="I92" s="63"/>
      <c r="J92" s="64"/>
      <c r="K92" s="64"/>
      <c r="L92" s="64"/>
      <c r="M92" s="64"/>
      <c r="N92" s="64"/>
      <c r="O92" s="10"/>
      <c r="P92" s="9"/>
      <c r="Q92" s="10"/>
      <c r="R92" s="11"/>
      <c r="S92" s="10"/>
      <c r="T92" s="11"/>
      <c r="U92" s="10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9"/>
      <c r="AS92" s="12"/>
    </row>
    <row r="93" spans="1:46" s="13" customFormat="1" ht="12.75" hidden="1" x14ac:dyDescent="0.2">
      <c r="A93" s="45"/>
      <c r="B93" s="64"/>
      <c r="C93" s="64"/>
      <c r="D93" s="64"/>
      <c r="E93" s="64"/>
      <c r="F93" s="64"/>
      <c r="G93" s="64"/>
      <c r="H93" s="64"/>
      <c r="I93" s="64"/>
      <c r="J93" s="65"/>
      <c r="K93" s="65"/>
      <c r="L93" s="65"/>
      <c r="M93" s="65"/>
      <c r="N93" s="65"/>
      <c r="O93" s="11"/>
      <c r="P93" s="11"/>
      <c r="Q93" s="11"/>
      <c r="R93" s="9"/>
      <c r="S93" s="12"/>
    </row>
    <row r="94" spans="1:46" s="13" customFormat="1" ht="12.75" hidden="1" x14ac:dyDescent="0.2">
      <c r="A94" s="4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11"/>
      <c r="P94" s="11"/>
      <c r="Q94" s="11"/>
      <c r="R94" s="9"/>
      <c r="S94" s="12"/>
    </row>
    <row r="95" spans="1:46" s="13" customFormat="1" ht="12.75" hidden="1" x14ac:dyDescent="0.2">
      <c r="A95" s="4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11"/>
      <c r="P95" s="11"/>
      <c r="Q95" s="11"/>
      <c r="R95" s="9"/>
      <c r="S95" s="12"/>
    </row>
    <row r="96" spans="1:46" s="13" customFormat="1" ht="12.75" hidden="1" x14ac:dyDescent="0.2">
      <c r="A96" s="4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11"/>
      <c r="P96" s="11"/>
      <c r="Q96" s="11"/>
      <c r="R96" s="9"/>
      <c r="S96" s="12"/>
    </row>
    <row r="97" spans="1:27" s="13" customFormat="1" ht="12.75" hidden="1" x14ac:dyDescent="0.2">
      <c r="A97" s="4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11"/>
      <c r="P97" s="11"/>
      <c r="Q97" s="11"/>
      <c r="R97" s="9"/>
      <c r="S97" s="12"/>
    </row>
    <row r="98" spans="1:27" s="13" customFormat="1" ht="12.75" hidden="1" x14ac:dyDescent="0.2">
      <c r="A98" s="4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11"/>
      <c r="P98" s="11"/>
      <c r="Q98" s="11"/>
      <c r="R98" s="9"/>
      <c r="S98" s="12"/>
    </row>
    <row r="99" spans="1:27" s="13" customFormat="1" ht="12.75" hidden="1" x14ac:dyDescent="0.2">
      <c r="A99" s="4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11"/>
      <c r="P99" s="11"/>
      <c r="Q99" s="11"/>
      <c r="R99" s="9"/>
      <c r="S99" s="12"/>
    </row>
    <row r="100" spans="1:27" s="13" customFormat="1" ht="12.75" hidden="1" x14ac:dyDescent="0.2">
      <c r="A100" s="4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11"/>
      <c r="P100" s="11"/>
      <c r="Q100" s="11"/>
      <c r="R100" s="9"/>
      <c r="S100" s="12"/>
    </row>
    <row r="101" spans="1:27" s="13" customFormat="1" ht="12.75" hidden="1" x14ac:dyDescent="0.2">
      <c r="A101" s="4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11"/>
      <c r="P101" s="11"/>
      <c r="Q101" s="11"/>
      <c r="R101" s="9"/>
      <c r="S101" s="12"/>
    </row>
    <row r="102" spans="1:27" s="13" customFormat="1" ht="12.75" hidden="1" x14ac:dyDescent="0.2">
      <c r="A102" s="4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9"/>
      <c r="AA102" s="12"/>
    </row>
    <row r="103" spans="1:27" x14ac:dyDescent="0.25"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4"/>
    </row>
  </sheetData>
  <sheetProtection formatCells="0" formatColumns="0" formatRows="0" insertColumns="0" insertRows="0" insertHyperlinks="0" deleteColumns="0" deleteRows="0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 tint="0.14999847407452621"/>
    <pageSetUpPr fitToPage="1"/>
  </sheetPr>
  <dimension ref="A1:AM11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5" sqref="K15"/>
    </sheetView>
  </sheetViews>
  <sheetFormatPr defaultColWidth="20.42578125" defaultRowHeight="15" x14ac:dyDescent="0.25"/>
  <cols>
    <col min="1" max="1" width="20.42578125" style="41"/>
    <col min="2" max="2" width="20.42578125" style="18"/>
    <col min="3" max="3" width="23.5703125" style="18" customWidth="1"/>
    <col min="4" max="8" width="20.42578125" style="18"/>
    <col min="9" max="9" width="6.42578125" style="18" customWidth="1"/>
    <col min="10" max="16384" width="20.42578125" style="18"/>
  </cols>
  <sheetData>
    <row r="1" spans="1:13" x14ac:dyDescent="0.25">
      <c r="A1" s="36"/>
      <c r="B1" s="19"/>
      <c r="C1" s="17"/>
      <c r="E1" s="20"/>
    </row>
    <row r="2" spans="1:13" s="35" customFormat="1" x14ac:dyDescent="0.25">
      <c r="A2" s="33"/>
      <c r="B2" s="33" t="s">
        <v>0</v>
      </c>
      <c r="C2" s="34" t="s">
        <v>16</v>
      </c>
      <c r="D2" s="33" t="s">
        <v>5</v>
      </c>
      <c r="E2" s="33" t="s">
        <v>14</v>
      </c>
      <c r="F2" s="33" t="s">
        <v>15</v>
      </c>
      <c r="G2" s="33" t="s">
        <v>13</v>
      </c>
      <c r="H2" s="33" t="s">
        <v>1</v>
      </c>
    </row>
    <row r="3" spans="1:13" x14ac:dyDescent="0.25">
      <c r="A3" s="37">
        <v>2007</v>
      </c>
      <c r="B3" s="46">
        <v>302506427</v>
      </c>
      <c r="C3" s="46">
        <v>71072699</v>
      </c>
      <c r="D3" s="46">
        <v>201454997</v>
      </c>
      <c r="E3" s="46">
        <v>36334533</v>
      </c>
      <c r="F3" s="46">
        <v>223017944</v>
      </c>
      <c r="G3" s="46">
        <v>46090022</v>
      </c>
      <c r="H3" s="47">
        <v>880476622</v>
      </c>
    </row>
    <row r="4" spans="1:13" x14ac:dyDescent="0.25">
      <c r="A4" s="37">
        <v>2008</v>
      </c>
      <c r="B4" s="46">
        <v>334135085</v>
      </c>
      <c r="C4" s="46">
        <v>79419371</v>
      </c>
      <c r="D4" s="46">
        <v>225527793</v>
      </c>
      <c r="E4" s="46">
        <v>52838863</v>
      </c>
      <c r="F4" s="46">
        <v>216481446</v>
      </c>
      <c r="G4" s="46">
        <v>46464855</v>
      </c>
      <c r="H4" s="47">
        <v>954867413</v>
      </c>
      <c r="J4" s="21"/>
    </row>
    <row r="5" spans="1:13" x14ac:dyDescent="0.25">
      <c r="A5" s="37">
        <v>2009</v>
      </c>
      <c r="B5" s="46">
        <v>369799356</v>
      </c>
      <c r="C5" s="46">
        <v>86283006</v>
      </c>
      <c r="D5" s="46">
        <v>238863080</v>
      </c>
      <c r="E5" s="46">
        <v>40408352</v>
      </c>
      <c r="F5" s="46">
        <v>234076225</v>
      </c>
      <c r="G5" s="46">
        <v>48852915</v>
      </c>
      <c r="H5" s="47">
        <v>1018282934</v>
      </c>
    </row>
    <row r="6" spans="1:13" x14ac:dyDescent="0.25">
      <c r="A6" s="37">
        <v>2010</v>
      </c>
      <c r="B6" s="46">
        <v>397782713</v>
      </c>
      <c r="C6" s="46">
        <v>86283006</v>
      </c>
      <c r="D6" s="46">
        <v>259990939</v>
      </c>
      <c r="E6" s="46">
        <v>52452438</v>
      </c>
      <c r="F6" s="46">
        <v>236791183</v>
      </c>
      <c r="G6" s="46">
        <v>50977836</v>
      </c>
      <c r="H6" s="47">
        <v>1084278115</v>
      </c>
    </row>
    <row r="7" spans="1:13" x14ac:dyDescent="0.25">
      <c r="A7" s="37">
        <v>2011</v>
      </c>
      <c r="B7" s="46">
        <v>436544643</v>
      </c>
      <c r="C7" s="46">
        <v>79419165</v>
      </c>
      <c r="D7" s="46">
        <v>272266543</v>
      </c>
      <c r="E7" s="46">
        <v>51734293</v>
      </c>
      <c r="F7" s="46">
        <v>277454462</v>
      </c>
      <c r="G7" s="46">
        <v>55696176</v>
      </c>
      <c r="H7" s="47">
        <v>1173115282</v>
      </c>
    </row>
    <row r="8" spans="1:13" x14ac:dyDescent="0.25">
      <c r="A8" s="37">
        <v>2012</v>
      </c>
      <c r="B8" s="46">
        <v>465561950</v>
      </c>
      <c r="C8" s="46">
        <v>55943136</v>
      </c>
      <c r="D8" s="46">
        <v>284987621</v>
      </c>
      <c r="E8" s="48">
        <v>53906395</v>
      </c>
      <c r="F8" s="48">
        <v>299644223</v>
      </c>
      <c r="G8" s="46">
        <v>60315919</v>
      </c>
      <c r="H8" s="47">
        <v>1220359244</v>
      </c>
    </row>
    <row r="9" spans="1:13" x14ac:dyDescent="0.25">
      <c r="A9" s="37">
        <v>2013</v>
      </c>
      <c r="B9" s="46">
        <v>486705213</v>
      </c>
      <c r="C9" s="46">
        <v>53459566</v>
      </c>
      <c r="D9" s="46">
        <v>304621796</v>
      </c>
      <c r="E9" s="48">
        <v>74445832</v>
      </c>
      <c r="F9" s="48">
        <v>290140163</v>
      </c>
      <c r="G9" s="46">
        <v>62393085</v>
      </c>
      <c r="H9" s="47">
        <v>1271765655</v>
      </c>
    </row>
    <row r="10" spans="1:13" x14ac:dyDescent="0.25">
      <c r="A10" s="37">
        <v>2014</v>
      </c>
      <c r="B10" s="46">
        <v>497208724</v>
      </c>
      <c r="C10" s="46">
        <v>57346291</v>
      </c>
      <c r="D10" s="46">
        <v>308853703</v>
      </c>
      <c r="E10" s="48">
        <v>68721259</v>
      </c>
      <c r="F10" s="48">
        <v>296432330</v>
      </c>
      <c r="G10" s="46">
        <v>62145074</v>
      </c>
      <c r="H10" s="47">
        <v>1290707381</v>
      </c>
      <c r="J10" s="21"/>
    </row>
    <row r="11" spans="1:13" x14ac:dyDescent="0.25">
      <c r="A11" s="37">
        <v>2015</v>
      </c>
      <c r="B11" s="46">
        <v>518787279</v>
      </c>
      <c r="C11" s="46">
        <v>63380528</v>
      </c>
      <c r="D11" s="46">
        <v>333434374</v>
      </c>
      <c r="E11" s="48">
        <v>63997916</v>
      </c>
      <c r="F11" s="48">
        <v>309860523</v>
      </c>
      <c r="G11" s="46">
        <v>62235179</v>
      </c>
      <c r="H11" s="47">
        <v>1351695799</v>
      </c>
    </row>
    <row r="12" spans="1:13" x14ac:dyDescent="0.25">
      <c r="A12" s="37">
        <v>2016</v>
      </c>
      <c r="B12" s="46">
        <v>563850533</v>
      </c>
      <c r="C12" s="46">
        <v>69718581</v>
      </c>
      <c r="D12" s="46">
        <v>352081764</v>
      </c>
      <c r="E12" s="48">
        <v>57431784</v>
      </c>
      <c r="F12" s="48">
        <v>358761045</v>
      </c>
      <c r="G12" s="46">
        <v>66859464</v>
      </c>
      <c r="H12" s="47">
        <v>1468703171</v>
      </c>
    </row>
    <row r="13" spans="1:13" x14ac:dyDescent="0.25">
      <c r="A13" s="38">
        <v>2017</v>
      </c>
      <c r="B13" s="46">
        <v>625955730</v>
      </c>
      <c r="C13" s="46">
        <v>69392742</v>
      </c>
      <c r="D13" s="46">
        <v>380582303</v>
      </c>
      <c r="E13" s="48">
        <v>60303373</v>
      </c>
      <c r="F13" s="48">
        <v>374184205</v>
      </c>
      <c r="G13" s="46">
        <v>74134277</v>
      </c>
      <c r="H13" s="47">
        <v>1584552630</v>
      </c>
    </row>
    <row r="14" spans="1:13" x14ac:dyDescent="0.25">
      <c r="A14" s="38">
        <v>2018</v>
      </c>
      <c r="B14" s="46">
        <v>678481663</v>
      </c>
      <c r="C14" s="46">
        <v>72885132</v>
      </c>
      <c r="D14" s="46">
        <v>406001647</v>
      </c>
      <c r="E14" s="48">
        <v>66333710.300000004</v>
      </c>
      <c r="F14" s="48">
        <v>393818128.69999999</v>
      </c>
      <c r="G14" s="46">
        <v>75720025</v>
      </c>
      <c r="H14" s="47">
        <v>1693240306</v>
      </c>
      <c r="L14" s="47"/>
      <c r="M14" s="93"/>
    </row>
    <row r="15" spans="1:13" x14ac:dyDescent="0.25">
      <c r="A15" s="38">
        <v>2019</v>
      </c>
      <c r="B15" s="46">
        <v>718127982</v>
      </c>
      <c r="C15" s="46">
        <v>81392052</v>
      </c>
      <c r="D15" s="46">
        <v>433624389</v>
      </c>
      <c r="E15" s="46">
        <v>91083133.049999997</v>
      </c>
      <c r="F15" s="46">
        <v>395078871.94999999</v>
      </c>
      <c r="G15" s="46">
        <v>75707683</v>
      </c>
      <c r="H15" s="46">
        <v>1795014111</v>
      </c>
      <c r="J15" s="92"/>
      <c r="L15" s="47"/>
      <c r="M15" s="93"/>
    </row>
    <row r="16" spans="1:13" x14ac:dyDescent="0.25">
      <c r="A16" s="38">
        <v>2020</v>
      </c>
      <c r="B16" s="46">
        <v>765291525</v>
      </c>
      <c r="C16" s="46">
        <v>91216718</v>
      </c>
      <c r="D16" s="46">
        <v>449204165</v>
      </c>
      <c r="E16" s="46">
        <v>79926382</v>
      </c>
      <c r="F16" s="46">
        <v>433441574</v>
      </c>
      <c r="G16" s="46">
        <v>77463141</v>
      </c>
      <c r="H16" s="46">
        <v>1896543505</v>
      </c>
      <c r="J16" s="92"/>
      <c r="L16" s="47"/>
      <c r="M16" s="93"/>
    </row>
    <row r="17" spans="1:13" x14ac:dyDescent="0.25">
      <c r="A17" s="38">
        <v>2021</v>
      </c>
      <c r="B17" s="46">
        <v>777047863</v>
      </c>
      <c r="C17" s="46">
        <v>38324168</v>
      </c>
      <c r="D17" s="46">
        <v>390480253.86561263</v>
      </c>
      <c r="E17" s="46">
        <v>85456415</v>
      </c>
      <c r="F17" s="46">
        <v>427096605</v>
      </c>
      <c r="G17" s="46">
        <v>75994635</v>
      </c>
      <c r="H17" s="46">
        <v>1794399939.8656125</v>
      </c>
      <c r="I17" s="89"/>
      <c r="J17" s="92"/>
      <c r="L17" s="47"/>
      <c r="M17" s="93"/>
    </row>
    <row r="18" spans="1:13" x14ac:dyDescent="0.25">
      <c r="A18" s="91">
        <v>2022</v>
      </c>
      <c r="B18" s="48">
        <v>786231721</v>
      </c>
      <c r="C18" s="48">
        <v>98753805</v>
      </c>
      <c r="D18" s="48">
        <v>404777175.76215601</v>
      </c>
      <c r="E18" s="48">
        <v>153762989</v>
      </c>
      <c r="F18" s="48">
        <v>486119504.51800001</v>
      </c>
      <c r="G18" s="48">
        <v>78484689.5</v>
      </c>
      <c r="H18" s="48">
        <v>2008129884.7801561</v>
      </c>
      <c r="I18" s="89"/>
      <c r="J18" s="92"/>
      <c r="L18" s="47"/>
      <c r="M18" s="93"/>
    </row>
    <row r="19" spans="1:13" x14ac:dyDescent="0.25">
      <c r="A19" s="37">
        <v>2023</v>
      </c>
      <c r="B19" s="48">
        <v>851927468</v>
      </c>
      <c r="C19" s="48">
        <v>102376033</v>
      </c>
      <c r="D19" s="48">
        <v>464019991.7700001</v>
      </c>
      <c r="E19" s="48">
        <v>115200000</v>
      </c>
      <c r="F19" s="48">
        <v>525220754.66000009</v>
      </c>
      <c r="G19" s="48">
        <v>84323661</v>
      </c>
      <c r="H19" s="48">
        <v>2143067908.4300001</v>
      </c>
      <c r="J19" s="92"/>
      <c r="L19" s="47"/>
      <c r="M19" s="93"/>
    </row>
    <row r="20" spans="1:13" x14ac:dyDescent="0.25">
      <c r="A20" s="37">
        <v>2024</v>
      </c>
      <c r="B20" s="48">
        <v>877823271</v>
      </c>
      <c r="C20" s="48">
        <v>112477908</v>
      </c>
      <c r="D20" s="48">
        <v>517548275</v>
      </c>
      <c r="E20" s="48">
        <v>103071113</v>
      </c>
      <c r="F20" s="48">
        <v>548847007</v>
      </c>
      <c r="G20" s="48">
        <v>96272178</v>
      </c>
      <c r="H20" s="48">
        <v>2256039752</v>
      </c>
      <c r="J20" s="92"/>
      <c r="L20" s="47"/>
      <c r="M20" s="93"/>
    </row>
    <row r="21" spans="1:13" x14ac:dyDescent="0.25">
      <c r="A21" s="37">
        <v>2025</v>
      </c>
      <c r="B21" s="48">
        <v>928509774</v>
      </c>
      <c r="C21" s="48">
        <v>123877357</v>
      </c>
      <c r="D21" s="48">
        <v>574937053.55999994</v>
      </c>
      <c r="E21" s="48">
        <v>103487616</v>
      </c>
      <c r="F21" s="48">
        <v>618151449.68000007</v>
      </c>
      <c r="G21" s="48">
        <v>98175339</v>
      </c>
      <c r="H21" s="48">
        <v>2447138589.2399998</v>
      </c>
      <c r="J21" s="92"/>
      <c r="K21" s="47">
        <f>E22+F22</f>
        <v>768345178.48812699</v>
      </c>
      <c r="L21" s="47"/>
      <c r="M21" s="93"/>
    </row>
    <row r="22" spans="1:13" x14ac:dyDescent="0.25">
      <c r="A22" s="37">
        <v>2026</v>
      </c>
      <c r="B22" s="48">
        <v>1019658398</v>
      </c>
      <c r="C22" s="48">
        <v>126678136</v>
      </c>
      <c r="D22" s="48">
        <v>596816151.87</v>
      </c>
      <c r="E22" s="48">
        <v>118322694</v>
      </c>
      <c r="F22" s="48">
        <v>650022484.48812699</v>
      </c>
      <c r="G22" s="48">
        <v>98675339</v>
      </c>
      <c r="H22" s="48">
        <f>SUM(B22:G22)</f>
        <v>2610173203.3581266</v>
      </c>
      <c r="J22" s="96">
        <v>2610173203.3581266</v>
      </c>
      <c r="K22" s="95">
        <v>118322694</v>
      </c>
      <c r="L22" s="47"/>
      <c r="M22" s="93"/>
    </row>
    <row r="23" spans="1:13" x14ac:dyDescent="0.25">
      <c r="K23" s="21">
        <f>K21-K22</f>
        <v>650022484.48812699</v>
      </c>
      <c r="L23" s="47"/>
    </row>
    <row r="24" spans="1:13" x14ac:dyDescent="0.25">
      <c r="A24" s="39" t="s">
        <v>2</v>
      </c>
      <c r="B24" s="22">
        <f>B3/H3</f>
        <v>0.34357121977055738</v>
      </c>
      <c r="C24" s="22">
        <f>C3/H3</f>
        <v>8.0720711060514677E-2</v>
      </c>
      <c r="D24" s="22">
        <f>D3/H3</f>
        <v>0.22880221003755397</v>
      </c>
      <c r="E24" s="22">
        <f>E3/H3</f>
        <v>4.126689124063989E-2</v>
      </c>
      <c r="F24" s="22">
        <f>F3/H3</f>
        <v>0.25329229468173203</v>
      </c>
      <c r="G24" s="22">
        <f>G3/H3</f>
        <v>5.234667320900202E-2</v>
      </c>
      <c r="H24" s="23">
        <f t="shared" ref="H24:H36" si="0">SUM(B24:G24)</f>
        <v>0.99999999999999989</v>
      </c>
      <c r="K24" s="21"/>
      <c r="L24" s="47"/>
    </row>
    <row r="25" spans="1:13" x14ac:dyDescent="0.25">
      <c r="A25" s="39" t="s">
        <v>3</v>
      </c>
      <c r="B25" s="22">
        <f>B4/H4</f>
        <v>0.34992825229024754</v>
      </c>
      <c r="C25" s="22">
        <f>C4/H4</f>
        <v>8.3173192339322188E-2</v>
      </c>
      <c r="D25" s="22">
        <f>D4/H4</f>
        <v>0.23618754806118827</v>
      </c>
      <c r="E25" s="22">
        <f>E4/H4</f>
        <v>5.5336334951457809E-2</v>
      </c>
      <c r="F25" s="22">
        <f>F4/H4</f>
        <v>0.22671361809265136</v>
      </c>
      <c r="G25" s="22">
        <f>G4/H4</f>
        <v>4.8661054265132828E-2</v>
      </c>
      <c r="H25" s="23">
        <f t="shared" si="0"/>
        <v>1</v>
      </c>
    </row>
    <row r="26" spans="1:13" x14ac:dyDescent="0.25">
      <c r="A26" s="39" t="s">
        <v>4</v>
      </c>
      <c r="B26" s="22">
        <f>B5/H5</f>
        <v>0.36315973061373136</v>
      </c>
      <c r="C26" s="22">
        <f>C5/H5</f>
        <v>8.4733823104610723E-2</v>
      </c>
      <c r="D26" s="22">
        <f>D5/H5</f>
        <v>0.23457437223434799</v>
      </c>
      <c r="E26" s="22">
        <f>E5/H5</f>
        <v>3.9682833376445452E-2</v>
      </c>
      <c r="F26" s="22">
        <f>F5/H5</f>
        <v>0.22987346363599176</v>
      </c>
      <c r="G26" s="22">
        <f>G5/H5</f>
        <v>4.7975777034872706E-2</v>
      </c>
      <c r="H26" s="23">
        <f t="shared" si="0"/>
        <v>0.99999999999999989</v>
      </c>
      <c r="K26" s="21"/>
    </row>
    <row r="27" spans="1:13" x14ac:dyDescent="0.25">
      <c r="A27" s="39" t="s">
        <v>6</v>
      </c>
      <c r="B27" s="22">
        <f>B6/H6</f>
        <v>0.36686409833145067</v>
      </c>
      <c r="C27" s="22">
        <f>C6/H6</f>
        <v>7.9576452578312903E-2</v>
      </c>
      <c r="D27" s="22">
        <f>D6/H6</f>
        <v>0.23978252018855881</v>
      </c>
      <c r="E27" s="22">
        <f>E6/H6</f>
        <v>4.8375446552289772E-2</v>
      </c>
      <c r="F27" s="22">
        <f>F6/H6</f>
        <v>0.21838602082271116</v>
      </c>
      <c r="G27" s="22">
        <f>G6/H6</f>
        <v>4.7015461526676669E-2</v>
      </c>
      <c r="H27" s="23">
        <f t="shared" si="0"/>
        <v>1</v>
      </c>
    </row>
    <row r="28" spans="1:13" x14ac:dyDescent="0.25">
      <c r="A28" s="39" t="s">
        <v>7</v>
      </c>
      <c r="B28" s="22">
        <f>B7/H7</f>
        <v>0.37212424874028704</v>
      </c>
      <c r="C28" s="22">
        <f>C7/H7</f>
        <v>6.7699369549257996E-2</v>
      </c>
      <c r="D28" s="22">
        <f>D7/H7</f>
        <v>0.23208848028628784</v>
      </c>
      <c r="E28" s="22">
        <f>E7/H7</f>
        <v>4.4099922483151151E-2</v>
      </c>
      <c r="F28" s="22">
        <f>F7/H7</f>
        <v>0.23651082400612697</v>
      </c>
      <c r="G28" s="22">
        <f>G7/H7</f>
        <v>4.7477154934889E-2</v>
      </c>
      <c r="H28" s="23">
        <f t="shared" si="0"/>
        <v>1</v>
      </c>
      <c r="K28" s="17"/>
    </row>
    <row r="29" spans="1:13" x14ac:dyDescent="0.25">
      <c r="A29" s="39" t="s">
        <v>8</v>
      </c>
      <c r="B29" s="22">
        <f t="shared" ref="B29:G29" si="1">B8/$H$8</f>
        <v>0.38149581960310042</v>
      </c>
      <c r="C29" s="22">
        <f t="shared" si="1"/>
        <v>4.5841530905796131E-2</v>
      </c>
      <c r="D29" s="22">
        <f t="shared" si="1"/>
        <v>0.23352764556925829</v>
      </c>
      <c r="E29" s="22">
        <f t="shared" si="1"/>
        <v>4.4172562517992446E-2</v>
      </c>
      <c r="F29" s="22">
        <f t="shared" si="1"/>
        <v>0.24553771725270759</v>
      </c>
      <c r="G29" s="22">
        <f t="shared" si="1"/>
        <v>4.942472415114512E-2</v>
      </c>
      <c r="H29" s="23">
        <f t="shared" si="0"/>
        <v>0.99999999999999989</v>
      </c>
      <c r="K29" s="47"/>
    </row>
    <row r="30" spans="1:13" x14ac:dyDescent="0.25">
      <c r="A30" s="39" t="s">
        <v>9</v>
      </c>
      <c r="B30" s="22">
        <f t="shared" ref="B30:G30" si="2">B9/$H$9</f>
        <v>0.38270039066277506</v>
      </c>
      <c r="C30" s="22">
        <f t="shared" si="2"/>
        <v>4.203570507649855E-2</v>
      </c>
      <c r="D30" s="22">
        <f t="shared" si="2"/>
        <v>0.23952667286018192</v>
      </c>
      <c r="E30" s="22">
        <f t="shared" si="2"/>
        <v>5.8537382030496805E-2</v>
      </c>
      <c r="F30" s="22">
        <f t="shared" si="2"/>
        <v>0.22813964338422082</v>
      </c>
      <c r="G30" s="22">
        <f t="shared" si="2"/>
        <v>4.9060205985826846E-2</v>
      </c>
      <c r="H30" s="23">
        <f t="shared" si="0"/>
        <v>1.0000000000000002</v>
      </c>
    </row>
    <row r="31" spans="1:13" x14ac:dyDescent="0.25">
      <c r="A31" s="39" t="s">
        <v>10</v>
      </c>
      <c r="B31" s="22">
        <f t="shared" ref="B31:G31" si="3">B10/$H$10</f>
        <v>0.3852218801249731</v>
      </c>
      <c r="C31" s="22">
        <f t="shared" si="3"/>
        <v>4.4430125560736992E-2</v>
      </c>
      <c r="D31" s="22">
        <f t="shared" si="3"/>
        <v>0.23929025861827005</v>
      </c>
      <c r="E31" s="22">
        <f t="shared" si="3"/>
        <v>5.324309755380565E-2</v>
      </c>
      <c r="F31" s="22">
        <f t="shared" si="3"/>
        <v>0.22966656452396936</v>
      </c>
      <c r="G31" s="22">
        <f t="shared" si="3"/>
        <v>4.8148073618244844E-2</v>
      </c>
      <c r="H31" s="23">
        <f t="shared" si="0"/>
        <v>1</v>
      </c>
    </row>
    <row r="32" spans="1:13" x14ac:dyDescent="0.25">
      <c r="A32" s="39" t="s">
        <v>11</v>
      </c>
      <c r="B32" s="22">
        <f t="shared" ref="B32:G32" si="4">B11/$H$11</f>
        <v>0.38380475798164404</v>
      </c>
      <c r="C32" s="22">
        <f t="shared" si="4"/>
        <v>4.6889638960844325E-2</v>
      </c>
      <c r="D32" s="22">
        <f t="shared" si="4"/>
        <v>0.24667856055088619</v>
      </c>
      <c r="E32" s="22">
        <f t="shared" si="4"/>
        <v>4.7346389659083346E-2</v>
      </c>
      <c r="F32" s="22">
        <f t="shared" si="4"/>
        <v>0.22923835616655638</v>
      </c>
      <c r="G32" s="22">
        <f t="shared" si="4"/>
        <v>4.6042296680985688E-2</v>
      </c>
      <c r="H32" s="23">
        <f t="shared" si="0"/>
        <v>1</v>
      </c>
    </row>
    <row r="33" spans="1:8" x14ac:dyDescent="0.25">
      <c r="A33" s="39" t="s">
        <v>12</v>
      </c>
      <c r="B33" s="22">
        <f t="shared" ref="B33:G33" si="5">B12/$H$12</f>
        <v>0.3839104756722827</v>
      </c>
      <c r="C33" s="22">
        <f t="shared" si="5"/>
        <v>4.7469483539366579E-2</v>
      </c>
      <c r="D33" s="22">
        <f t="shared" si="5"/>
        <v>0.23972288679698098</v>
      </c>
      <c r="E33" s="22">
        <f t="shared" si="5"/>
        <v>3.9103738000985086E-2</v>
      </c>
      <c r="F33" s="22">
        <f t="shared" si="5"/>
        <v>0.24427062736967428</v>
      </c>
      <c r="G33" s="22">
        <f t="shared" si="5"/>
        <v>4.5522788620710346E-2</v>
      </c>
      <c r="H33" s="23">
        <f t="shared" si="0"/>
        <v>1</v>
      </c>
    </row>
    <row r="34" spans="1:8" x14ac:dyDescent="0.25">
      <c r="A34" s="39" t="s">
        <v>23</v>
      </c>
      <c r="B34" s="22">
        <f t="shared" ref="B34:G34" si="6">B13/$H$13</f>
        <v>0.3950362507050334</v>
      </c>
      <c r="C34" s="22">
        <f t="shared" si="6"/>
        <v>4.3793270533399702E-2</v>
      </c>
      <c r="D34" s="22">
        <f t="shared" si="6"/>
        <v>0.24018280983194606</v>
      </c>
      <c r="E34" s="22">
        <f t="shared" si="6"/>
        <v>3.8057033801395412E-2</v>
      </c>
      <c r="F34" s="22">
        <f t="shared" si="6"/>
        <v>0.23614501526528658</v>
      </c>
      <c r="G34" s="22">
        <f t="shared" si="6"/>
        <v>4.6785619862938853E-2</v>
      </c>
      <c r="H34" s="23">
        <f t="shared" si="0"/>
        <v>1</v>
      </c>
    </row>
    <row r="35" spans="1:8" x14ac:dyDescent="0.25">
      <c r="A35" s="40">
        <v>2018</v>
      </c>
      <c r="B35" s="22">
        <f t="shared" ref="B35:G35" si="7">B14/$H$14</f>
        <v>0.40070016086659349</v>
      </c>
      <c r="C35" s="22">
        <f t="shared" si="7"/>
        <v>4.304476555497256E-2</v>
      </c>
      <c r="D35" s="22">
        <f t="shared" si="7"/>
        <v>0.23977792494150563</v>
      </c>
      <c r="E35" s="22">
        <f t="shared" si="7"/>
        <v>3.9175603170410238E-2</v>
      </c>
      <c r="F35" s="22">
        <f t="shared" si="7"/>
        <v>0.23258253852362523</v>
      </c>
      <c r="G35" s="22">
        <f t="shared" si="7"/>
        <v>4.4719006942892839E-2</v>
      </c>
      <c r="H35" s="23">
        <f t="shared" si="0"/>
        <v>1</v>
      </c>
    </row>
    <row r="36" spans="1:8" x14ac:dyDescent="0.25">
      <c r="A36" s="40">
        <v>2019</v>
      </c>
      <c r="B36" s="22">
        <f t="shared" ref="B36:G36" si="8">B15/$H$15</f>
        <v>0.40006815411603192</v>
      </c>
      <c r="C36" s="22">
        <f t="shared" si="8"/>
        <v>4.5343405102624287E-2</v>
      </c>
      <c r="D36" s="22">
        <f t="shared" si="8"/>
        <v>0.24157157670388921</v>
      </c>
      <c r="E36" s="22">
        <f t="shared" si="8"/>
        <v>5.0742293607518051E-2</v>
      </c>
      <c r="F36" s="22">
        <f t="shared" si="8"/>
        <v>0.22009791985975088</v>
      </c>
      <c r="G36" s="22">
        <f t="shared" si="8"/>
        <v>4.2176650610185648E-2</v>
      </c>
      <c r="H36" s="23">
        <f t="shared" si="0"/>
        <v>1</v>
      </c>
    </row>
    <row r="37" spans="1:8" x14ac:dyDescent="0.25">
      <c r="A37" s="40">
        <v>2020</v>
      </c>
      <c r="B37" s="22">
        <f t="shared" ref="B37:G37" si="9">B16/$H$16</f>
        <v>0.40351909828717586</v>
      </c>
      <c r="C37" s="22">
        <f t="shared" si="9"/>
        <v>4.8096296108957437E-2</v>
      </c>
      <c r="D37" s="22">
        <f t="shared" si="9"/>
        <v>0.23685413164302815</v>
      </c>
      <c r="E37" s="22">
        <f t="shared" si="9"/>
        <v>4.2143184055247918E-2</v>
      </c>
      <c r="F37" s="22">
        <f t="shared" si="9"/>
        <v>0.22854291127901125</v>
      </c>
      <c r="G37" s="22">
        <f t="shared" si="9"/>
        <v>4.0844378626579407E-2</v>
      </c>
      <c r="H37" s="23">
        <f t="shared" ref="H37:H38" si="10">SUM(B37:G37)</f>
        <v>1</v>
      </c>
    </row>
    <row r="38" spans="1:8" x14ac:dyDescent="0.25">
      <c r="A38" s="39" t="s">
        <v>24</v>
      </c>
      <c r="B38" s="22">
        <f t="shared" ref="B38:G38" si="11">B17/$H$17</f>
        <v>0.43304050882781192</v>
      </c>
      <c r="C38" s="22">
        <f t="shared" si="11"/>
        <v>2.1357651183866067E-2</v>
      </c>
      <c r="D38" s="22">
        <f t="shared" si="11"/>
        <v>0.21761049205945512</v>
      </c>
      <c r="E38" s="22">
        <f t="shared" si="11"/>
        <v>4.7623951105571292E-2</v>
      </c>
      <c r="F38" s="22">
        <f t="shared" si="11"/>
        <v>0.23801639506964453</v>
      </c>
      <c r="G38" s="22">
        <f t="shared" si="11"/>
        <v>4.2351001753651106E-2</v>
      </c>
      <c r="H38" s="23">
        <f t="shared" si="10"/>
        <v>1</v>
      </c>
    </row>
    <row r="39" spans="1:8" x14ac:dyDescent="0.25">
      <c r="A39" s="39" t="s">
        <v>25</v>
      </c>
      <c r="B39" s="22">
        <f t="shared" ref="B39:G39" si="12">B18/$H$18</f>
        <v>0.39152433662729652</v>
      </c>
      <c r="C39" s="22">
        <f t="shared" si="12"/>
        <v>4.917700082473065E-2</v>
      </c>
      <c r="D39" s="22">
        <f t="shared" si="12"/>
        <v>0.20156922061167859</v>
      </c>
      <c r="E39" s="22">
        <f t="shared" si="12"/>
        <v>7.6570240882020191E-2</v>
      </c>
      <c r="F39" s="22">
        <f t="shared" si="12"/>
        <v>0.24207572836914326</v>
      </c>
      <c r="G39" s="22">
        <f t="shared" si="12"/>
        <v>3.9083472685130752E-2</v>
      </c>
      <c r="H39" s="23">
        <f>SUM(B39:G39)</f>
        <v>1</v>
      </c>
    </row>
    <row r="40" spans="1:8" x14ac:dyDescent="0.25">
      <c r="A40" s="39" t="s">
        <v>26</v>
      </c>
      <c r="B40" s="22">
        <f>B19/$H$19</f>
        <v>0.39752705205880173</v>
      </c>
      <c r="C40" s="22">
        <f t="shared" ref="C40:H40" si="13">C19/$H$19</f>
        <v>4.7770783462946879E-2</v>
      </c>
      <c r="D40" s="22">
        <f t="shared" si="13"/>
        <v>0.21652136637608402</v>
      </c>
      <c r="E40" s="22">
        <f t="shared" si="13"/>
        <v>5.3754712833339421E-2</v>
      </c>
      <c r="F40" s="22">
        <f t="shared" si="13"/>
        <v>0.24507891354911565</v>
      </c>
      <c r="G40" s="22">
        <f t="shared" si="13"/>
        <v>3.9347171719712352E-2</v>
      </c>
      <c r="H40" s="23">
        <f t="shared" si="13"/>
        <v>1</v>
      </c>
    </row>
    <row r="41" spans="1:8" x14ac:dyDescent="0.25">
      <c r="A41" s="39" t="s">
        <v>27</v>
      </c>
      <c r="B41" s="22">
        <f>B20/$H$20</f>
        <v>0.38909920369169099</v>
      </c>
      <c r="C41" s="22">
        <f t="shared" ref="C41:H41" si="14">C20/$H$20</f>
        <v>4.9856350226225976E-2</v>
      </c>
      <c r="D41" s="22">
        <f t="shared" si="14"/>
        <v>0.22940565410746361</v>
      </c>
      <c r="E41" s="22">
        <f t="shared" si="14"/>
        <v>4.568674506228293E-2</v>
      </c>
      <c r="F41" s="22">
        <f t="shared" si="14"/>
        <v>0.24327896107036326</v>
      </c>
      <c r="G41" s="22">
        <f t="shared" si="14"/>
        <v>4.2673085841973234E-2</v>
      </c>
      <c r="H41" s="23">
        <f t="shared" si="14"/>
        <v>1</v>
      </c>
    </row>
    <row r="42" spans="1:8" x14ac:dyDescent="0.25">
      <c r="A42" s="39" t="s">
        <v>28</v>
      </c>
      <c r="B42" s="22">
        <f>B21/$H$21</f>
        <v>0.37942672232894026</v>
      </c>
      <c r="C42" s="22">
        <f t="shared" ref="C42:H42" si="15">C21/$H$21</f>
        <v>5.0621308308685616E-2</v>
      </c>
      <c r="D42" s="22">
        <f t="shared" si="15"/>
        <v>0.234942579912712</v>
      </c>
      <c r="E42" s="22">
        <f t="shared" si="15"/>
        <v>4.2289233823957564E-2</v>
      </c>
      <c r="F42" s="22">
        <f t="shared" si="15"/>
        <v>0.25260173346862935</v>
      </c>
      <c r="G42" s="22">
        <f t="shared" si="15"/>
        <v>4.0118422157075298E-2</v>
      </c>
      <c r="H42" s="23">
        <f t="shared" si="15"/>
        <v>1</v>
      </c>
    </row>
    <row r="43" spans="1:8" x14ac:dyDescent="0.25">
      <c r="A43" s="39" t="s">
        <v>29</v>
      </c>
      <c r="B43" s="22">
        <f>B22/$H22</f>
        <v>0.39064779175885922</v>
      </c>
      <c r="C43" s="22">
        <f>C22/$H22</f>
        <v>4.8532463607021112E-2</v>
      </c>
      <c r="D43" s="22">
        <f t="shared" ref="D43:G43" si="16">D22/$H22</f>
        <v>0.22865001874288046</v>
      </c>
      <c r="E43" s="22">
        <f t="shared" si="16"/>
        <v>4.5331357263100995E-2</v>
      </c>
      <c r="F43" s="22">
        <f t="shared" si="16"/>
        <v>0.24903423406992245</v>
      </c>
      <c r="G43" s="22">
        <f t="shared" si="16"/>
        <v>3.7804134558215879E-2</v>
      </c>
      <c r="H43" s="23">
        <f>H22/$H22</f>
        <v>1</v>
      </c>
    </row>
    <row r="44" spans="1:8" x14ac:dyDescent="0.25">
      <c r="B44" s="21"/>
      <c r="C44" s="21"/>
      <c r="D44" s="21"/>
      <c r="E44" s="21"/>
      <c r="F44" s="21"/>
      <c r="G44" s="21"/>
      <c r="H44" s="21"/>
    </row>
    <row r="45" spans="1:8" x14ac:dyDescent="0.25">
      <c r="B45" s="21"/>
      <c r="C45" s="21"/>
      <c r="D45" s="21"/>
      <c r="E45" s="21"/>
      <c r="F45" s="21"/>
      <c r="G45" s="21"/>
      <c r="H45" s="21"/>
    </row>
    <row r="46" spans="1:8" x14ac:dyDescent="0.25">
      <c r="B46" s="21"/>
      <c r="C46" s="21"/>
      <c r="D46" s="21"/>
      <c r="E46" s="21"/>
      <c r="F46" s="21"/>
      <c r="G46" s="21"/>
      <c r="H46" s="21"/>
    </row>
    <row r="47" spans="1:8" x14ac:dyDescent="0.25">
      <c r="B47" s="21"/>
      <c r="C47" s="21"/>
      <c r="D47" s="21"/>
      <c r="E47" s="21"/>
      <c r="F47" s="21"/>
      <c r="G47" s="21"/>
      <c r="H47" s="21"/>
    </row>
    <row r="51" spans="1:8" x14ac:dyDescent="0.25">
      <c r="A51" s="39"/>
      <c r="B51" s="24"/>
      <c r="C51" s="24"/>
      <c r="D51" s="24"/>
      <c r="E51" s="24"/>
      <c r="F51" s="24"/>
      <c r="G51" s="24"/>
      <c r="H51" s="23"/>
    </row>
    <row r="52" spans="1:8" x14ac:dyDescent="0.25">
      <c r="A52" s="39"/>
      <c r="B52" s="24"/>
      <c r="C52" s="24"/>
      <c r="D52" s="24"/>
      <c r="E52" s="24"/>
      <c r="F52" s="24"/>
      <c r="G52" s="24"/>
      <c r="H52" s="23"/>
    </row>
    <row r="53" spans="1:8" x14ac:dyDescent="0.25">
      <c r="A53" s="39"/>
      <c r="B53" s="24"/>
      <c r="C53" s="24"/>
      <c r="D53" s="24"/>
      <c r="E53" s="24"/>
      <c r="F53" s="24"/>
      <c r="G53" s="24"/>
      <c r="H53" s="23"/>
    </row>
    <row r="54" spans="1:8" x14ac:dyDescent="0.25">
      <c r="A54" s="39"/>
      <c r="B54" s="24"/>
      <c r="C54" s="24"/>
      <c r="D54" s="24"/>
      <c r="E54" s="24"/>
      <c r="F54" s="24"/>
      <c r="G54" s="24"/>
      <c r="H54" s="23"/>
    </row>
    <row r="55" spans="1:8" x14ac:dyDescent="0.25">
      <c r="A55" s="39"/>
      <c r="B55" s="24"/>
      <c r="C55" s="24"/>
      <c r="D55" s="24"/>
      <c r="E55" s="24"/>
      <c r="F55" s="24"/>
      <c r="G55" s="24"/>
      <c r="H55" s="23"/>
    </row>
    <row r="56" spans="1:8" x14ac:dyDescent="0.25">
      <c r="A56" s="39"/>
      <c r="B56" s="24"/>
      <c r="C56" s="24"/>
      <c r="D56" s="24"/>
      <c r="E56" s="24"/>
      <c r="F56" s="24"/>
      <c r="G56" s="24"/>
      <c r="H56" s="23"/>
    </row>
    <row r="57" spans="1:8" x14ac:dyDescent="0.25">
      <c r="A57" s="39"/>
      <c r="B57" s="24"/>
      <c r="C57" s="24"/>
      <c r="D57" s="24"/>
      <c r="E57" s="24"/>
      <c r="F57" s="24"/>
      <c r="G57" s="24"/>
      <c r="H57" s="23"/>
    </row>
    <row r="58" spans="1:8" x14ac:dyDescent="0.25">
      <c r="A58" s="39"/>
      <c r="B58" s="24"/>
      <c r="C58" s="24"/>
      <c r="D58" s="24"/>
      <c r="E58" s="24"/>
      <c r="F58" s="24"/>
      <c r="G58" s="24"/>
      <c r="H58" s="23"/>
    </row>
    <row r="59" spans="1:8" x14ac:dyDescent="0.25">
      <c r="A59" s="39"/>
      <c r="B59" s="24"/>
      <c r="C59" s="24"/>
      <c r="D59" s="24"/>
      <c r="E59" s="24"/>
      <c r="F59" s="24"/>
      <c r="G59" s="24"/>
      <c r="H59" s="23"/>
    </row>
    <row r="60" spans="1:8" x14ac:dyDescent="0.25">
      <c r="A60" s="39"/>
      <c r="B60" s="24"/>
      <c r="C60" s="24"/>
      <c r="D60" s="24"/>
      <c r="E60" s="24"/>
      <c r="F60" s="24"/>
      <c r="G60" s="24"/>
      <c r="H60" s="23"/>
    </row>
    <row r="61" spans="1:8" x14ac:dyDescent="0.25">
      <c r="A61" s="39"/>
      <c r="B61" s="24"/>
      <c r="C61" s="24"/>
      <c r="D61" s="24"/>
      <c r="E61" s="24"/>
      <c r="F61" s="24"/>
      <c r="G61" s="24"/>
      <c r="H61" s="23"/>
    </row>
    <row r="62" spans="1:8" x14ac:dyDescent="0.25">
      <c r="A62" s="39"/>
      <c r="B62" s="24"/>
      <c r="C62" s="24"/>
      <c r="D62" s="24"/>
      <c r="E62" s="24"/>
      <c r="F62" s="24"/>
      <c r="G62" s="24"/>
      <c r="H62" s="23"/>
    </row>
    <row r="63" spans="1:8" x14ac:dyDescent="0.25">
      <c r="B63" s="24"/>
      <c r="C63" s="24"/>
      <c r="D63" s="24"/>
      <c r="E63" s="24"/>
      <c r="F63" s="24"/>
      <c r="G63" s="24"/>
      <c r="H63" s="23"/>
    </row>
    <row r="64" spans="1:8" x14ac:dyDescent="0.25">
      <c r="B64" s="24"/>
      <c r="C64" s="24"/>
      <c r="D64" s="24"/>
      <c r="E64" s="24"/>
      <c r="F64" s="24"/>
      <c r="G64" s="24"/>
      <c r="H64" s="23"/>
    </row>
    <row r="65" spans="1:8" x14ac:dyDescent="0.25">
      <c r="B65" s="24"/>
      <c r="C65" s="24"/>
      <c r="D65" s="24"/>
      <c r="E65" s="24"/>
      <c r="F65" s="24"/>
      <c r="G65" s="24"/>
      <c r="H65" s="23"/>
    </row>
    <row r="66" spans="1:8" ht="14.25" hidden="1" x14ac:dyDescent="0.2">
      <c r="A66" s="25"/>
      <c r="B66" s="26"/>
      <c r="C66" s="26"/>
      <c r="D66" s="26"/>
      <c r="E66" s="26"/>
      <c r="F66" s="27"/>
      <c r="G66" s="27"/>
      <c r="H66" s="28"/>
    </row>
    <row r="67" spans="1:8" hidden="1" x14ac:dyDescent="0.25">
      <c r="A67" s="42"/>
      <c r="B67" s="27"/>
      <c r="C67" s="27"/>
      <c r="D67" s="27"/>
      <c r="E67" s="27"/>
      <c r="F67" s="27"/>
      <c r="G67" s="27"/>
      <c r="H67" s="28"/>
    </row>
    <row r="68" spans="1:8" hidden="1" x14ac:dyDescent="0.25">
      <c r="A68" s="42"/>
      <c r="B68" s="27"/>
      <c r="C68" s="27"/>
      <c r="D68" s="27"/>
      <c r="E68" s="27"/>
      <c r="F68" s="27"/>
      <c r="G68" s="27"/>
      <c r="H68" s="28"/>
    </row>
    <row r="69" spans="1:8" hidden="1" x14ac:dyDescent="0.25">
      <c r="A69" s="42"/>
      <c r="B69" s="27"/>
      <c r="C69" s="27"/>
      <c r="D69" s="27"/>
      <c r="E69" s="27"/>
      <c r="F69" s="27"/>
      <c r="G69" s="27"/>
      <c r="H69" s="28"/>
    </row>
    <row r="70" spans="1:8" hidden="1" x14ac:dyDescent="0.25">
      <c r="A70" s="42"/>
      <c r="B70" s="27"/>
      <c r="C70" s="27"/>
      <c r="D70" s="27"/>
      <c r="E70" s="27"/>
      <c r="F70" s="27"/>
      <c r="G70" s="27"/>
      <c r="H70" s="28"/>
    </row>
    <row r="71" spans="1:8" hidden="1" x14ac:dyDescent="0.25">
      <c r="A71" s="42"/>
      <c r="B71" s="27"/>
      <c r="C71" s="27"/>
      <c r="D71" s="27"/>
      <c r="E71" s="27"/>
      <c r="F71" s="27"/>
      <c r="G71" s="27"/>
      <c r="H71" s="28"/>
    </row>
    <row r="72" spans="1:8" hidden="1" x14ac:dyDescent="0.25">
      <c r="A72" s="42"/>
      <c r="B72" s="27"/>
      <c r="C72" s="27"/>
      <c r="D72" s="27"/>
      <c r="E72" s="27"/>
      <c r="F72" s="27"/>
      <c r="G72" s="27"/>
      <c r="H72" s="28"/>
    </row>
    <row r="73" spans="1:8" hidden="1" x14ac:dyDescent="0.25">
      <c r="A73" s="42"/>
      <c r="B73" s="27"/>
      <c r="C73" s="27"/>
      <c r="D73" s="27"/>
      <c r="E73" s="27"/>
      <c r="F73" s="27"/>
      <c r="G73" s="27"/>
      <c r="H73" s="28"/>
    </row>
    <row r="74" spans="1:8" hidden="1" x14ac:dyDescent="0.25">
      <c r="A74" s="42"/>
      <c r="B74" s="27"/>
      <c r="C74" s="27"/>
      <c r="D74" s="27"/>
      <c r="E74" s="27"/>
      <c r="F74" s="27"/>
      <c r="G74" s="27"/>
      <c r="H74" s="28"/>
    </row>
    <row r="75" spans="1:8" s="29" customFormat="1" hidden="1" x14ac:dyDescent="0.25">
      <c r="B75" s="30"/>
      <c r="C75" s="30"/>
      <c r="D75" s="30"/>
      <c r="E75" s="30"/>
      <c r="F75" s="30"/>
      <c r="G75" s="30"/>
      <c r="H75" s="30"/>
    </row>
    <row r="76" spans="1:8" hidden="1" x14ac:dyDescent="0.25">
      <c r="A76" s="42"/>
      <c r="B76" s="27"/>
      <c r="C76" s="27"/>
      <c r="D76" s="27"/>
      <c r="E76" s="27"/>
      <c r="F76" s="27"/>
      <c r="G76" s="27"/>
      <c r="H76" s="28"/>
    </row>
    <row r="77" spans="1:8" hidden="1" x14ac:dyDescent="0.25">
      <c r="A77" s="42"/>
      <c r="B77" s="27"/>
      <c r="C77" s="27"/>
      <c r="D77" s="27"/>
      <c r="E77" s="27"/>
      <c r="F77" s="27"/>
      <c r="G77" s="27"/>
      <c r="H77" s="28"/>
    </row>
    <row r="78" spans="1:8" hidden="1" x14ac:dyDescent="0.25">
      <c r="A78" s="42"/>
      <c r="B78" s="27"/>
      <c r="C78" s="27"/>
      <c r="D78" s="27"/>
      <c r="E78" s="27"/>
      <c r="F78" s="27"/>
      <c r="G78" s="27"/>
      <c r="H78" s="28"/>
    </row>
    <row r="79" spans="1:8" hidden="1" x14ac:dyDescent="0.25">
      <c r="A79" s="42"/>
      <c r="B79" s="27"/>
      <c r="C79" s="27"/>
      <c r="D79" s="27"/>
      <c r="E79" s="27"/>
      <c r="F79" s="27"/>
      <c r="G79" s="27"/>
      <c r="H79" s="28"/>
    </row>
    <row r="80" spans="1:8" hidden="1" x14ac:dyDescent="0.25">
      <c r="A80" s="42"/>
      <c r="B80" s="27"/>
      <c r="C80" s="27"/>
      <c r="D80" s="27"/>
      <c r="E80" s="27"/>
      <c r="F80" s="27"/>
      <c r="G80" s="27"/>
      <c r="H80" s="28"/>
    </row>
    <row r="81" spans="1:37" hidden="1" x14ac:dyDescent="0.25">
      <c r="A81" s="42"/>
      <c r="B81" s="27"/>
      <c r="C81" s="27"/>
      <c r="D81" s="27"/>
      <c r="E81" s="27"/>
      <c r="F81" s="27"/>
      <c r="G81" s="27"/>
      <c r="H81" s="28"/>
    </row>
    <row r="82" spans="1:37" hidden="1" x14ac:dyDescent="0.25">
      <c r="A82" s="42"/>
      <c r="B82" s="27"/>
      <c r="C82" s="27"/>
      <c r="D82" s="27"/>
      <c r="E82" s="27"/>
      <c r="F82" s="27"/>
      <c r="G82" s="27"/>
      <c r="H82" s="28"/>
    </row>
    <row r="83" spans="1:37" hidden="1" x14ac:dyDescent="0.25">
      <c r="A83" s="42"/>
      <c r="B83" s="27"/>
      <c r="C83" s="27"/>
      <c r="D83" s="27"/>
      <c r="E83" s="27"/>
      <c r="F83" s="27"/>
      <c r="G83" s="27"/>
      <c r="H83" s="28"/>
    </row>
    <row r="84" spans="1:37" hidden="1" x14ac:dyDescent="0.25">
      <c r="A84" s="42"/>
      <c r="B84" s="27"/>
      <c r="C84" s="27"/>
      <c r="D84" s="27"/>
      <c r="E84" s="27"/>
      <c r="F84" s="27"/>
      <c r="G84" s="27"/>
      <c r="H84" s="28"/>
    </row>
    <row r="85" spans="1:37" s="29" customFormat="1" hidden="1" x14ac:dyDescent="0.25">
      <c r="B85" s="30"/>
      <c r="C85" s="30"/>
      <c r="D85" s="30"/>
      <c r="E85" s="30"/>
      <c r="F85" s="30"/>
      <c r="G85" s="30"/>
      <c r="H85" s="30"/>
    </row>
    <row r="86" spans="1:37" hidden="1" x14ac:dyDescent="0.25">
      <c r="A86" s="42"/>
      <c r="B86" s="27"/>
      <c r="C86" s="27"/>
      <c r="D86" s="27"/>
      <c r="E86" s="27"/>
      <c r="F86" s="27"/>
      <c r="G86" s="27"/>
      <c r="H86" s="28"/>
    </row>
    <row r="87" spans="1:37" ht="14.25" hidden="1" x14ac:dyDescent="0.2">
      <c r="A87" s="31"/>
      <c r="B87" s="32"/>
      <c r="C87" s="32"/>
      <c r="D87" s="32"/>
      <c r="E87" s="32"/>
      <c r="F87" s="32"/>
      <c r="G87" s="32"/>
      <c r="H87" s="28"/>
    </row>
    <row r="88" spans="1:37" hidden="1" x14ac:dyDescent="0.25">
      <c r="B88" s="28"/>
      <c r="C88" s="28"/>
      <c r="D88" s="28"/>
      <c r="E88" s="28"/>
      <c r="F88" s="28"/>
      <c r="G88" s="28"/>
      <c r="H88" s="28"/>
    </row>
    <row r="89" spans="1:37" hidden="1" x14ac:dyDescent="0.25">
      <c r="B89" s="28"/>
      <c r="C89" s="28"/>
      <c r="D89" s="28"/>
      <c r="E89" s="28"/>
      <c r="F89" s="28"/>
      <c r="G89" s="28"/>
      <c r="H89" s="28"/>
    </row>
    <row r="90" spans="1:37" hidden="1" x14ac:dyDescent="0.25">
      <c r="B90" s="28"/>
      <c r="C90" s="28"/>
      <c r="D90" s="28"/>
      <c r="E90" s="28"/>
      <c r="F90" s="28"/>
      <c r="G90" s="28"/>
      <c r="H90" s="28"/>
    </row>
    <row r="91" spans="1:37" s="4" customFormat="1" ht="12.75" hidden="1" x14ac:dyDescent="0.2">
      <c r="A91" s="4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3"/>
      <c r="AB91" s="1"/>
      <c r="AC91" s="1"/>
    </row>
    <row r="92" spans="1:37" s="4" customFormat="1" ht="14.25" hidden="1" x14ac:dyDescent="0.2">
      <c r="A92" s="43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3"/>
      <c r="AB92" s="18"/>
      <c r="AC92" s="18"/>
      <c r="AD92" s="2"/>
      <c r="AE92" s="3"/>
      <c r="AF92" s="2"/>
      <c r="AG92" s="3"/>
      <c r="AH92" s="2"/>
      <c r="AI92" s="3"/>
      <c r="AJ92" s="2"/>
      <c r="AK92" s="3"/>
    </row>
    <row r="93" spans="1:37" s="4" customFormat="1" ht="14.25" hidden="1" x14ac:dyDescent="0.2">
      <c r="A93" s="43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3"/>
      <c r="AB93" s="18"/>
      <c r="AC93" s="18"/>
      <c r="AD93" s="2"/>
      <c r="AE93" s="3"/>
      <c r="AF93" s="2"/>
      <c r="AG93" s="3"/>
      <c r="AH93" s="2"/>
      <c r="AI93" s="3"/>
      <c r="AJ93" s="2"/>
      <c r="AK93" s="3"/>
    </row>
    <row r="94" spans="1:37" s="4" customFormat="1" ht="14.25" hidden="1" x14ac:dyDescent="0.2">
      <c r="A94" s="43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5"/>
      <c r="AE94" s="6"/>
      <c r="AF94" s="7"/>
      <c r="AG94" s="8"/>
    </row>
    <row r="95" spans="1:37" s="4" customFormat="1" ht="14.25" hidden="1" x14ac:dyDescent="0.2">
      <c r="A95" s="43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2"/>
      <c r="AE95" s="3"/>
      <c r="AF95" s="3"/>
    </row>
    <row r="96" spans="1:37" s="4" customFormat="1" ht="14.25" hidden="1" x14ac:dyDescent="0.2">
      <c r="A96" s="43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2"/>
      <c r="AE96" s="3"/>
      <c r="AF96" s="3"/>
    </row>
    <row r="97" spans="1:39" hidden="1" x14ac:dyDescent="0.25"/>
    <row r="98" spans="1:39" s="13" customFormat="1" ht="12.75" hidden="1" x14ac:dyDescent="0.2">
      <c r="A98" s="44"/>
      <c r="B98" s="9"/>
      <c r="C98" s="10"/>
      <c r="D98" s="9"/>
      <c r="E98" s="10"/>
      <c r="F98" s="10"/>
      <c r="G98" s="9"/>
      <c r="H98" s="10"/>
      <c r="I98" s="9"/>
      <c r="J98" s="9"/>
      <c r="K98" s="10"/>
      <c r="L98" s="11"/>
      <c r="M98" s="10"/>
      <c r="N98" s="11"/>
      <c r="O98" s="10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9"/>
      <c r="AM98" s="12"/>
    </row>
    <row r="99" spans="1:39" s="13" customFormat="1" ht="12.75" hidden="1" x14ac:dyDescent="0.2">
      <c r="A99" s="44"/>
      <c r="B99" s="14"/>
      <c r="C99" s="15"/>
      <c r="D99" s="14"/>
      <c r="E99" s="15"/>
      <c r="F99" s="16"/>
      <c r="G99" s="16"/>
      <c r="H99" s="16"/>
      <c r="I99" s="10"/>
      <c r="J99" s="10"/>
      <c r="K99" s="11"/>
      <c r="L99" s="10"/>
      <c r="M99" s="11"/>
      <c r="N99" s="10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9"/>
      <c r="AL99" s="12"/>
    </row>
    <row r="100" spans="1:39" s="13" customFormat="1" ht="12.75" hidden="1" x14ac:dyDescent="0.2">
      <c r="A100" s="45"/>
      <c r="B100" s="11"/>
      <c r="C100" s="11"/>
      <c r="D100" s="11"/>
      <c r="E100" s="11"/>
      <c r="I100" s="11"/>
      <c r="J100" s="11"/>
      <c r="K100" s="9"/>
      <c r="L100" s="12"/>
    </row>
    <row r="101" spans="1:39" s="13" customFormat="1" ht="12.75" hidden="1" x14ac:dyDescent="0.2">
      <c r="A101" s="44"/>
      <c r="B101" s="11"/>
      <c r="C101" s="11"/>
      <c r="D101" s="11"/>
      <c r="E101" s="11"/>
      <c r="F101" s="11"/>
      <c r="G101" s="11"/>
      <c r="H101" s="11"/>
      <c r="I101" s="11"/>
      <c r="J101" s="11"/>
      <c r="K101" s="9"/>
      <c r="L101" s="12"/>
    </row>
    <row r="102" spans="1:39" s="13" customFormat="1" ht="12.75" hidden="1" x14ac:dyDescent="0.2">
      <c r="A102" s="44"/>
      <c r="B102" s="11"/>
      <c r="C102" s="11"/>
      <c r="D102" s="11"/>
      <c r="E102" s="11"/>
      <c r="F102" s="11"/>
      <c r="G102" s="11"/>
      <c r="H102" s="11"/>
      <c r="I102" s="11"/>
      <c r="J102" s="11"/>
      <c r="K102" s="9"/>
      <c r="L102" s="12"/>
    </row>
    <row r="103" spans="1:39" s="13" customFormat="1" ht="12.75" hidden="1" x14ac:dyDescent="0.2">
      <c r="A103" s="44"/>
      <c r="B103" s="11"/>
      <c r="C103" s="11"/>
      <c r="D103" s="11"/>
      <c r="E103" s="11"/>
      <c r="F103" s="11"/>
      <c r="G103" s="11"/>
      <c r="H103" s="11"/>
      <c r="I103" s="11"/>
      <c r="J103" s="11"/>
      <c r="K103" s="9"/>
      <c r="L103" s="12"/>
    </row>
    <row r="104" spans="1:39" s="13" customFormat="1" ht="12.75" hidden="1" x14ac:dyDescent="0.2">
      <c r="A104" s="44"/>
      <c r="B104" s="11"/>
      <c r="C104" s="11"/>
      <c r="D104" s="11"/>
      <c r="E104" s="11"/>
      <c r="F104" s="11"/>
      <c r="G104" s="11"/>
      <c r="H104" s="11"/>
      <c r="I104" s="11"/>
      <c r="J104" s="11"/>
      <c r="K104" s="9"/>
      <c r="L104" s="12"/>
    </row>
    <row r="105" spans="1:39" s="13" customFormat="1" ht="12.75" hidden="1" x14ac:dyDescent="0.2">
      <c r="A105" s="44"/>
      <c r="B105" s="11"/>
      <c r="C105" s="11"/>
      <c r="D105" s="11"/>
      <c r="E105" s="11"/>
      <c r="F105" s="11"/>
      <c r="G105" s="11"/>
      <c r="H105" s="11"/>
      <c r="I105" s="11"/>
      <c r="J105" s="11"/>
      <c r="K105" s="9"/>
      <c r="L105" s="12"/>
    </row>
    <row r="106" spans="1:39" s="13" customFormat="1" ht="12.75" hidden="1" x14ac:dyDescent="0.2">
      <c r="A106" s="44"/>
      <c r="B106" s="11"/>
      <c r="C106" s="11"/>
      <c r="D106" s="11"/>
      <c r="E106" s="11"/>
      <c r="F106" s="11"/>
      <c r="G106" s="11"/>
      <c r="H106" s="11"/>
      <c r="I106" s="11"/>
      <c r="J106" s="11"/>
      <c r="K106" s="9"/>
      <c r="L106" s="12"/>
    </row>
    <row r="107" spans="1:39" s="13" customFormat="1" ht="12.75" hidden="1" x14ac:dyDescent="0.2">
      <c r="A107" s="44"/>
      <c r="B107" s="11"/>
      <c r="C107" s="11"/>
      <c r="D107" s="11"/>
      <c r="E107" s="11"/>
      <c r="F107" s="11"/>
      <c r="G107" s="11"/>
      <c r="H107" s="11"/>
      <c r="I107" s="11"/>
      <c r="J107" s="11"/>
      <c r="K107" s="9"/>
      <c r="L107" s="12"/>
    </row>
    <row r="108" spans="1:39" s="13" customFormat="1" ht="12.75" hidden="1" x14ac:dyDescent="0.2">
      <c r="A108" s="44"/>
      <c r="B108" s="11"/>
      <c r="C108" s="11"/>
      <c r="D108" s="11"/>
      <c r="E108" s="11"/>
      <c r="F108" s="11"/>
      <c r="G108" s="11"/>
      <c r="H108" s="11"/>
      <c r="I108" s="11"/>
      <c r="J108" s="11"/>
      <c r="K108" s="9"/>
      <c r="L108" s="12"/>
    </row>
    <row r="109" spans="1:39" s="13" customFormat="1" ht="12.75" hidden="1" x14ac:dyDescent="0.2">
      <c r="A109" s="44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9"/>
      <c r="T109" s="12"/>
    </row>
    <row r="110" spans="1:39" x14ac:dyDescent="0.25">
      <c r="B110" s="24"/>
      <c r="C110" s="24"/>
      <c r="D110" s="24"/>
      <c r="E110" s="24"/>
      <c r="F110" s="24"/>
      <c r="G110" s="24"/>
      <c r="H110" s="23"/>
    </row>
  </sheetData>
  <sheetProtection formatCells="0" formatColumns="0" formatRows="0" insertColumns="0" insertRows="0" insertHyperlinks="0" deleteColumns="0" deleteRows="0" sort="0" autoFilter="0" pivotTables="0"/>
  <phoneticPr fontId="0" type="noConversion"/>
  <pageMargins left="0.17" right="0.17" top="0.31" bottom="0.18" header="0.17" footer="0.17"/>
  <pageSetup paperSize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Boulder River Chart</vt:lpstr>
      <vt:lpstr>Revenue Sources Data</vt:lpstr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Venessa.Ortega@Colorado.EDU</dc:creator>
  <cp:lastModifiedBy>Janet Baker</cp:lastModifiedBy>
  <cp:lastPrinted>2016-12-08T20:27:30Z</cp:lastPrinted>
  <dcterms:created xsi:type="dcterms:W3CDTF">2010-07-19T22:41:33Z</dcterms:created>
  <dcterms:modified xsi:type="dcterms:W3CDTF">2025-10-22T21:30:06Z</dcterms:modified>
</cp:coreProperties>
</file>