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P:\Projects and Initiatives\Benefits Shared Solution\Website\"/>
    </mc:Choice>
  </mc:AlternateContent>
  <xr:revisionPtr revIDLastSave="0" documentId="13_ncr:2001_{042F904B-88CF-4405-B94C-F027248EC520}" xr6:coauthVersionLast="47" xr6:coauthVersionMax="47" xr10:uidLastSave="{00000000-0000-0000-0000-000000000000}"/>
  <bookViews>
    <workbookView xWindow="-108" yWindow="-108" windowWidth="23256" windowHeight="13896" tabRatio="543" firstSheet="3" activeTab="5" xr2:uid="{00000000-000D-0000-FFFF-FFFF00000000}"/>
  </bookViews>
  <sheets>
    <sheet name="Instructions" sheetId="5" r:id="rId1"/>
    <sheet name="Fringe rates and acct codes" sheetId="6" r:id="rId2"/>
    <sheet name="Hiring" sheetId="10" r:id="rId3"/>
    <sheet name="Convert Operating to Salary" sheetId="3" r:id="rId4"/>
    <sheet name="Worksheet" sheetId="2" r:id="rId5"/>
    <sheet name="Cost Share Worksheet" sheetId="12" r:id="rId6"/>
    <sheet name="Rates lookup" sheetId="11" state="hidden" r:id="rId7"/>
    <sheet name="Fringe by acct" sheetId="1" state="hidden" r:id="rId8"/>
  </sheets>
  <externalReferences>
    <externalReference r:id="rId9"/>
  </externalReferences>
  <definedNames>
    <definedName name="_xlnm._FilterDatabase" localSheetId="7" hidden="1">'Fringe by acct'!$A$1:$Y$289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2" l="1"/>
  <c r="C29" i="12"/>
  <c r="C28" i="12"/>
  <c r="C27" i="12"/>
  <c r="C26" i="12"/>
  <c r="C23" i="12"/>
  <c r="C22" i="12"/>
  <c r="C21" i="12"/>
  <c r="C20" i="12"/>
  <c r="C19" i="12"/>
  <c r="C16" i="12"/>
  <c r="C15" i="12"/>
  <c r="C14" i="12"/>
  <c r="C13" i="12"/>
  <c r="C12" i="12"/>
  <c r="C6" i="12"/>
  <c r="C7" i="12"/>
  <c r="C8" i="12"/>
  <c r="C9" i="12"/>
  <c r="C5" i="12"/>
  <c r="D5" i="12" l="1"/>
  <c r="F5" i="12"/>
  <c r="G5" i="12"/>
  <c r="D6" i="12"/>
  <c r="E6" i="12" s="1"/>
  <c r="F6" i="12"/>
  <c r="G6" i="12"/>
  <c r="D7" i="12"/>
  <c r="E7" i="12" s="1"/>
  <c r="F7" i="12"/>
  <c r="G7" i="12"/>
  <c r="D8" i="12"/>
  <c r="E8" i="12" s="1"/>
  <c r="F8" i="12"/>
  <c r="G8" i="12"/>
  <c r="D9" i="12"/>
  <c r="E9" i="12" s="1"/>
  <c r="F9" i="12"/>
  <c r="G9" i="12"/>
  <c r="B10" i="12"/>
  <c r="D12" i="12"/>
  <c r="E12" i="12" s="1"/>
  <c r="F12" i="12"/>
  <c r="G12" i="12"/>
  <c r="D13" i="12"/>
  <c r="E13" i="12" s="1"/>
  <c r="F13" i="12"/>
  <c r="G13" i="12"/>
  <c r="D14" i="12"/>
  <c r="E14" i="12" s="1"/>
  <c r="F14" i="12"/>
  <c r="G14" i="12"/>
  <c r="D15" i="12"/>
  <c r="E15" i="12" s="1"/>
  <c r="F15" i="12"/>
  <c r="G15" i="12"/>
  <c r="D16" i="12"/>
  <c r="E16" i="12" s="1"/>
  <c r="F16" i="12"/>
  <c r="G16" i="12"/>
  <c r="B17" i="12"/>
  <c r="D19" i="12"/>
  <c r="F19" i="12"/>
  <c r="G19" i="12"/>
  <c r="D20" i="12"/>
  <c r="E20" i="12" s="1"/>
  <c r="F20" i="12"/>
  <c r="G20" i="12"/>
  <c r="D21" i="12"/>
  <c r="E21" i="12" s="1"/>
  <c r="F21" i="12"/>
  <c r="G21" i="12"/>
  <c r="D22" i="12"/>
  <c r="E22" i="12" s="1"/>
  <c r="F22" i="12"/>
  <c r="G22" i="12"/>
  <c r="D23" i="12"/>
  <c r="E23" i="12"/>
  <c r="F23" i="12"/>
  <c r="G23" i="12"/>
  <c r="B24" i="12"/>
  <c r="D26" i="12"/>
  <c r="E26" i="12" s="1"/>
  <c r="F26" i="12"/>
  <c r="G26" i="12"/>
  <c r="D27" i="12"/>
  <c r="E27" i="12" s="1"/>
  <c r="F27" i="12"/>
  <c r="G27" i="12"/>
  <c r="D28" i="12"/>
  <c r="E28" i="12" s="1"/>
  <c r="F28" i="12"/>
  <c r="G28" i="12"/>
  <c r="D29" i="12"/>
  <c r="E29" i="12" s="1"/>
  <c r="F29" i="12"/>
  <c r="G29" i="12"/>
  <c r="D30" i="12"/>
  <c r="E30" i="12" s="1"/>
  <c r="F30" i="12"/>
  <c r="G30" i="12"/>
  <c r="B31" i="12"/>
  <c r="B32" i="12" l="1"/>
  <c r="D31" i="12"/>
  <c r="E31" i="12"/>
  <c r="D24" i="12"/>
  <c r="E19" i="12"/>
  <c r="E24" i="12" s="1"/>
  <c r="E17" i="12"/>
  <c r="D17" i="12"/>
  <c r="E5" i="12"/>
  <c r="E10" i="12" s="1"/>
  <c r="D10" i="12"/>
  <c r="D32" i="12" l="1"/>
  <c r="E32" i="12"/>
  <c r="F4" i="2"/>
  <c r="F4" i="10" l="1"/>
  <c r="X49" i="10"/>
  <c r="X50" i="10"/>
  <c r="X51" i="10"/>
  <c r="X52" i="10"/>
  <c r="X53" i="10"/>
  <c r="X54" i="10"/>
  <c r="X55" i="10"/>
  <c r="X56" i="10"/>
  <c r="X57" i="10"/>
  <c r="X58" i="10"/>
  <c r="X59" i="10"/>
  <c r="X60" i="10"/>
  <c r="X48" i="10"/>
  <c r="I2" i="1"/>
  <c r="H2" i="1" s="1"/>
  <c r="G2" i="1" s="1"/>
  <c r="F2" i="1" s="1"/>
  <c r="E2" i="1" s="1"/>
  <c r="D2" i="1" s="1"/>
  <c r="C30" i="2" l="1"/>
  <c r="C5" i="10"/>
  <c r="C7" i="10"/>
  <c r="C31" i="2"/>
  <c r="C6" i="10"/>
  <c r="C4" i="3"/>
  <c r="D4" i="3" s="1"/>
  <c r="C4" i="10"/>
  <c r="D4" i="10" s="1"/>
  <c r="C8" i="10"/>
  <c r="C22" i="2"/>
  <c r="C9" i="10"/>
  <c r="C23" i="2"/>
  <c r="C24" i="2"/>
  <c r="C28" i="2"/>
  <c r="C29" i="2"/>
  <c r="C25" i="2"/>
  <c r="C26" i="2"/>
  <c r="C27" i="2"/>
  <c r="F5" i="10"/>
  <c r="G5" i="10"/>
  <c r="H5" i="10"/>
  <c r="I5" i="10"/>
  <c r="F6" i="10"/>
  <c r="G6" i="10"/>
  <c r="H6" i="10"/>
  <c r="I6" i="10"/>
  <c r="F7" i="10"/>
  <c r="G7" i="10"/>
  <c r="H7" i="10"/>
  <c r="I7" i="10"/>
  <c r="F8" i="10"/>
  <c r="G8" i="10"/>
  <c r="H8" i="10"/>
  <c r="I8" i="10"/>
  <c r="F9" i="10"/>
  <c r="G9" i="10"/>
  <c r="H9" i="10"/>
  <c r="I9" i="10"/>
  <c r="F10" i="10"/>
  <c r="G10" i="10"/>
  <c r="H10" i="10"/>
  <c r="I10" i="10"/>
  <c r="F11" i="10"/>
  <c r="G11" i="10"/>
  <c r="H11" i="10"/>
  <c r="I11" i="10"/>
  <c r="F12" i="10"/>
  <c r="G12" i="10"/>
  <c r="H12" i="10"/>
  <c r="I12" i="10"/>
  <c r="F13" i="10"/>
  <c r="G13" i="10"/>
  <c r="H13" i="10"/>
  <c r="I13" i="10"/>
  <c r="F14" i="10"/>
  <c r="G14" i="10"/>
  <c r="H14" i="10"/>
  <c r="I14" i="10"/>
  <c r="F15" i="10"/>
  <c r="G15" i="10"/>
  <c r="H15" i="10"/>
  <c r="I15" i="10"/>
  <c r="F16" i="10"/>
  <c r="G16" i="10"/>
  <c r="H16" i="10"/>
  <c r="I16" i="10"/>
  <c r="F17" i="10"/>
  <c r="G17" i="10"/>
  <c r="H17" i="10"/>
  <c r="I17" i="10"/>
  <c r="F18" i="10"/>
  <c r="G18" i="10"/>
  <c r="H18" i="10"/>
  <c r="I18" i="10"/>
  <c r="F19" i="10"/>
  <c r="G19" i="10"/>
  <c r="H19" i="10"/>
  <c r="I19" i="10"/>
  <c r="F20" i="10"/>
  <c r="G20" i="10"/>
  <c r="H20" i="10"/>
  <c r="I20" i="10"/>
  <c r="F21" i="10"/>
  <c r="G21" i="10"/>
  <c r="H21" i="10"/>
  <c r="I21" i="10"/>
  <c r="F22" i="10"/>
  <c r="G22" i="10"/>
  <c r="H22" i="10"/>
  <c r="I22" i="10"/>
  <c r="F23" i="10"/>
  <c r="G23" i="10"/>
  <c r="H23" i="10"/>
  <c r="I23" i="10"/>
  <c r="F24" i="10"/>
  <c r="G24" i="10"/>
  <c r="H24" i="10"/>
  <c r="I24" i="10"/>
  <c r="I4" i="10"/>
  <c r="H4" i="10"/>
  <c r="G4" i="10"/>
  <c r="I3" i="1" l="1"/>
  <c r="H3" i="1" s="1"/>
  <c r="G3" i="1" s="1"/>
  <c r="F3" i="1" s="1"/>
  <c r="E3" i="1" s="1"/>
  <c r="D3" i="1" s="1"/>
  <c r="I4" i="1"/>
  <c r="H4" i="1" s="1"/>
  <c r="G4" i="1" s="1"/>
  <c r="F4" i="1" s="1"/>
  <c r="E4" i="1" s="1"/>
  <c r="D4" i="1" s="1"/>
  <c r="C5" i="6" s="1"/>
  <c r="I5" i="1"/>
  <c r="H5" i="1" s="1"/>
  <c r="G5" i="1" s="1"/>
  <c r="F5" i="1" s="1"/>
  <c r="E5" i="1" s="1"/>
  <c r="D5" i="1" s="1"/>
  <c r="I6" i="1"/>
  <c r="H6" i="1" s="1"/>
  <c r="G6" i="1" s="1"/>
  <c r="F6" i="1" s="1"/>
  <c r="E6" i="1" s="1"/>
  <c r="D6" i="1" s="1"/>
  <c r="I7" i="1"/>
  <c r="H7" i="1" s="1"/>
  <c r="G7" i="1" s="1"/>
  <c r="F7" i="1" s="1"/>
  <c r="E7" i="1" s="1"/>
  <c r="D7" i="1" s="1"/>
  <c r="I8" i="1"/>
  <c r="H8" i="1" s="1"/>
  <c r="G8" i="1" s="1"/>
  <c r="F8" i="1" s="1"/>
  <c r="E8" i="1" s="1"/>
  <c r="D8" i="1" s="1"/>
  <c r="I9" i="1"/>
  <c r="H9" i="1" s="1"/>
  <c r="G9" i="1" s="1"/>
  <c r="F9" i="1" s="1"/>
  <c r="E9" i="1" s="1"/>
  <c r="D9" i="1" s="1"/>
  <c r="I10" i="1"/>
  <c r="H10" i="1" s="1"/>
  <c r="G10" i="1" s="1"/>
  <c r="F10" i="1" s="1"/>
  <c r="E10" i="1" s="1"/>
  <c r="D10" i="1" s="1"/>
  <c r="I11" i="1"/>
  <c r="H11" i="1" s="1"/>
  <c r="G11" i="1" s="1"/>
  <c r="F11" i="1" s="1"/>
  <c r="E11" i="1" s="1"/>
  <c r="D11" i="1" s="1"/>
  <c r="I12" i="1"/>
  <c r="H12" i="1" s="1"/>
  <c r="G12" i="1" s="1"/>
  <c r="F12" i="1" s="1"/>
  <c r="E12" i="1" s="1"/>
  <c r="D12" i="1" s="1"/>
  <c r="I13" i="1"/>
  <c r="H13" i="1" s="1"/>
  <c r="G13" i="1" s="1"/>
  <c r="F13" i="1" s="1"/>
  <c r="E13" i="1" s="1"/>
  <c r="D13" i="1" s="1"/>
  <c r="I14" i="1"/>
  <c r="H14" i="1" s="1"/>
  <c r="G14" i="1" s="1"/>
  <c r="F14" i="1" s="1"/>
  <c r="E14" i="1" s="1"/>
  <c r="D14" i="1" s="1"/>
  <c r="I15" i="1"/>
  <c r="H15" i="1" s="1"/>
  <c r="G15" i="1" s="1"/>
  <c r="F15" i="1" s="1"/>
  <c r="E15" i="1" s="1"/>
  <c r="D15" i="1" s="1"/>
  <c r="I16" i="1"/>
  <c r="H16" i="1" s="1"/>
  <c r="G16" i="1" s="1"/>
  <c r="F16" i="1" s="1"/>
  <c r="E16" i="1" s="1"/>
  <c r="D16" i="1" s="1"/>
  <c r="I17" i="1"/>
  <c r="H17" i="1" s="1"/>
  <c r="G17" i="1" s="1"/>
  <c r="F17" i="1" s="1"/>
  <c r="E17" i="1" s="1"/>
  <c r="D17" i="1" s="1"/>
  <c r="I18" i="1"/>
  <c r="H18" i="1" s="1"/>
  <c r="G18" i="1" s="1"/>
  <c r="F18" i="1" s="1"/>
  <c r="E18" i="1" s="1"/>
  <c r="D18" i="1" s="1"/>
  <c r="I19" i="1"/>
  <c r="H19" i="1" s="1"/>
  <c r="G19" i="1" s="1"/>
  <c r="F19" i="1" s="1"/>
  <c r="E19" i="1" s="1"/>
  <c r="D19" i="1" s="1"/>
  <c r="I20" i="1"/>
  <c r="H20" i="1" s="1"/>
  <c r="G20" i="1" s="1"/>
  <c r="F20" i="1" s="1"/>
  <c r="E20" i="1" s="1"/>
  <c r="D20" i="1" s="1"/>
  <c r="I21" i="1"/>
  <c r="H21" i="1" s="1"/>
  <c r="G21" i="1" s="1"/>
  <c r="F21" i="1" s="1"/>
  <c r="E21" i="1" s="1"/>
  <c r="D21" i="1" s="1"/>
  <c r="I22" i="1"/>
  <c r="H22" i="1" s="1"/>
  <c r="G22" i="1" s="1"/>
  <c r="F22" i="1" s="1"/>
  <c r="E22" i="1" s="1"/>
  <c r="D22" i="1" s="1"/>
  <c r="I23" i="1"/>
  <c r="H23" i="1" s="1"/>
  <c r="G23" i="1" s="1"/>
  <c r="F23" i="1" s="1"/>
  <c r="E23" i="1" s="1"/>
  <c r="D23" i="1" s="1"/>
  <c r="I24" i="1"/>
  <c r="H24" i="1" s="1"/>
  <c r="G24" i="1" s="1"/>
  <c r="F24" i="1" s="1"/>
  <c r="E24" i="1" s="1"/>
  <c r="D24" i="1" s="1"/>
  <c r="C6" i="6" s="1"/>
  <c r="I25" i="1"/>
  <c r="H25" i="1" s="1"/>
  <c r="G25" i="1" s="1"/>
  <c r="F25" i="1" s="1"/>
  <c r="E25" i="1" s="1"/>
  <c r="D25" i="1" s="1"/>
  <c r="I26" i="1"/>
  <c r="H26" i="1" s="1"/>
  <c r="G26" i="1" s="1"/>
  <c r="F26" i="1" s="1"/>
  <c r="E26" i="1" s="1"/>
  <c r="D26" i="1" s="1"/>
  <c r="I27" i="1"/>
  <c r="H27" i="1" s="1"/>
  <c r="G27" i="1" s="1"/>
  <c r="F27" i="1" s="1"/>
  <c r="E27" i="1" s="1"/>
  <c r="D27" i="1" s="1"/>
  <c r="I28" i="1"/>
  <c r="H28" i="1" s="1"/>
  <c r="G28" i="1" s="1"/>
  <c r="F28" i="1" s="1"/>
  <c r="E28" i="1" s="1"/>
  <c r="D28" i="1" s="1"/>
  <c r="I29" i="1"/>
  <c r="H29" i="1" s="1"/>
  <c r="G29" i="1" s="1"/>
  <c r="F29" i="1" s="1"/>
  <c r="E29" i="1" s="1"/>
  <c r="D29" i="1" s="1"/>
  <c r="C7" i="6" s="1"/>
  <c r="I30" i="1"/>
  <c r="H30" i="1" s="1"/>
  <c r="G30" i="1" s="1"/>
  <c r="F30" i="1" s="1"/>
  <c r="E30" i="1" s="1"/>
  <c r="D30" i="1" s="1"/>
  <c r="C11" i="6" s="1"/>
  <c r="I31" i="1"/>
  <c r="H31" i="1" s="1"/>
  <c r="G31" i="1" s="1"/>
  <c r="F31" i="1" s="1"/>
  <c r="E31" i="1" s="1"/>
  <c r="D31" i="1" s="1"/>
  <c r="I32" i="1"/>
  <c r="H32" i="1" s="1"/>
  <c r="G32" i="1" s="1"/>
  <c r="F32" i="1" s="1"/>
  <c r="E32" i="1" s="1"/>
  <c r="D32" i="1" s="1"/>
  <c r="I33" i="1"/>
  <c r="H33" i="1" s="1"/>
  <c r="G33" i="1" s="1"/>
  <c r="F33" i="1" s="1"/>
  <c r="E33" i="1" s="1"/>
  <c r="D33" i="1" s="1"/>
  <c r="I34" i="1"/>
  <c r="H34" i="1" s="1"/>
  <c r="G34" i="1" s="1"/>
  <c r="F34" i="1" s="1"/>
  <c r="E34" i="1" s="1"/>
  <c r="D34" i="1" s="1"/>
  <c r="C8" i="6" s="1"/>
  <c r="I35" i="1"/>
  <c r="H35" i="1" s="1"/>
  <c r="G35" i="1" s="1"/>
  <c r="F35" i="1" s="1"/>
  <c r="E35" i="1" s="1"/>
  <c r="D35" i="1" s="1"/>
  <c r="I36" i="1"/>
  <c r="H36" i="1" s="1"/>
  <c r="G36" i="1" s="1"/>
  <c r="F36" i="1" s="1"/>
  <c r="E36" i="1" s="1"/>
  <c r="D36" i="1" s="1"/>
  <c r="I37" i="1"/>
  <c r="H37" i="1" s="1"/>
  <c r="G37" i="1" s="1"/>
  <c r="F37" i="1" s="1"/>
  <c r="E37" i="1" s="1"/>
  <c r="D37" i="1" s="1"/>
  <c r="I38" i="1"/>
  <c r="H38" i="1" s="1"/>
  <c r="G38" i="1" s="1"/>
  <c r="F38" i="1" s="1"/>
  <c r="E38" i="1" s="1"/>
  <c r="D38" i="1" s="1"/>
  <c r="I39" i="1"/>
  <c r="H39" i="1" s="1"/>
  <c r="G39" i="1" s="1"/>
  <c r="F39" i="1" s="1"/>
  <c r="E39" i="1" s="1"/>
  <c r="D39" i="1" s="1"/>
  <c r="I40" i="1"/>
  <c r="H40" i="1" s="1"/>
  <c r="G40" i="1" s="1"/>
  <c r="F40" i="1" s="1"/>
  <c r="E40" i="1" s="1"/>
  <c r="D40" i="1" s="1"/>
  <c r="I41" i="1"/>
  <c r="H41" i="1" s="1"/>
  <c r="G41" i="1" s="1"/>
  <c r="F41" i="1" s="1"/>
  <c r="E41" i="1" s="1"/>
  <c r="D41" i="1" s="1"/>
  <c r="C9" i="6" s="1"/>
  <c r="I42" i="1"/>
  <c r="H42" i="1" s="1"/>
  <c r="G42" i="1" s="1"/>
  <c r="F42" i="1" s="1"/>
  <c r="E42" i="1" s="1"/>
  <c r="D42" i="1" s="1"/>
  <c r="I43" i="1"/>
  <c r="H43" i="1" s="1"/>
  <c r="G43" i="1" s="1"/>
  <c r="F43" i="1" s="1"/>
  <c r="E43" i="1" s="1"/>
  <c r="D43" i="1" s="1"/>
  <c r="I44" i="1"/>
  <c r="H44" i="1" s="1"/>
  <c r="G44" i="1" s="1"/>
  <c r="F44" i="1" s="1"/>
  <c r="E44" i="1" s="1"/>
  <c r="D44" i="1" s="1"/>
  <c r="I45" i="1"/>
  <c r="H45" i="1" s="1"/>
  <c r="G45" i="1" s="1"/>
  <c r="F45" i="1" s="1"/>
  <c r="E45" i="1" s="1"/>
  <c r="D45" i="1" s="1"/>
  <c r="I46" i="1"/>
  <c r="H46" i="1" s="1"/>
  <c r="G46" i="1" s="1"/>
  <c r="F46" i="1" s="1"/>
  <c r="E46" i="1" s="1"/>
  <c r="D46" i="1" s="1"/>
  <c r="I47" i="1"/>
  <c r="H47" i="1" s="1"/>
  <c r="G47" i="1" s="1"/>
  <c r="F47" i="1" s="1"/>
  <c r="E47" i="1" s="1"/>
  <c r="D47" i="1" s="1"/>
  <c r="I48" i="1"/>
  <c r="H48" i="1" s="1"/>
  <c r="G48" i="1" s="1"/>
  <c r="F48" i="1" s="1"/>
  <c r="E48" i="1" s="1"/>
  <c r="D48" i="1" s="1"/>
  <c r="I49" i="1"/>
  <c r="H49" i="1" s="1"/>
  <c r="G49" i="1" s="1"/>
  <c r="F49" i="1" s="1"/>
  <c r="E49" i="1" s="1"/>
  <c r="D49" i="1" s="1"/>
  <c r="I50" i="1"/>
  <c r="H50" i="1" s="1"/>
  <c r="G50" i="1" s="1"/>
  <c r="F50" i="1" s="1"/>
  <c r="E50" i="1" s="1"/>
  <c r="D50" i="1" s="1"/>
  <c r="I51" i="1"/>
  <c r="H51" i="1" s="1"/>
  <c r="G51" i="1" s="1"/>
  <c r="F51" i="1" s="1"/>
  <c r="E51" i="1" s="1"/>
  <c r="D51" i="1" s="1"/>
  <c r="I52" i="1"/>
  <c r="H52" i="1" s="1"/>
  <c r="G52" i="1" s="1"/>
  <c r="F52" i="1" s="1"/>
  <c r="E52" i="1" s="1"/>
  <c r="D52" i="1" s="1"/>
  <c r="I53" i="1"/>
  <c r="H53" i="1" s="1"/>
  <c r="G53" i="1" s="1"/>
  <c r="F53" i="1" s="1"/>
  <c r="E53" i="1" s="1"/>
  <c r="D53" i="1" s="1"/>
  <c r="I54" i="1"/>
  <c r="H54" i="1" s="1"/>
  <c r="G54" i="1" s="1"/>
  <c r="F54" i="1" s="1"/>
  <c r="E54" i="1" s="1"/>
  <c r="D54" i="1" s="1"/>
  <c r="I55" i="1"/>
  <c r="H55" i="1" s="1"/>
  <c r="G55" i="1" s="1"/>
  <c r="F55" i="1" s="1"/>
  <c r="E55" i="1" s="1"/>
  <c r="D55" i="1" s="1"/>
  <c r="I56" i="1"/>
  <c r="H56" i="1" s="1"/>
  <c r="G56" i="1" s="1"/>
  <c r="F56" i="1" s="1"/>
  <c r="E56" i="1" s="1"/>
  <c r="D56" i="1" s="1"/>
  <c r="I57" i="1"/>
  <c r="H57" i="1" s="1"/>
  <c r="G57" i="1" s="1"/>
  <c r="F57" i="1" s="1"/>
  <c r="E57" i="1" s="1"/>
  <c r="D57" i="1" s="1"/>
  <c r="I58" i="1"/>
  <c r="H58" i="1" s="1"/>
  <c r="G58" i="1" s="1"/>
  <c r="F58" i="1" s="1"/>
  <c r="E58" i="1" s="1"/>
  <c r="D58" i="1" s="1"/>
  <c r="I59" i="1"/>
  <c r="H59" i="1" s="1"/>
  <c r="G59" i="1" s="1"/>
  <c r="F59" i="1" s="1"/>
  <c r="E59" i="1" s="1"/>
  <c r="D59" i="1" s="1"/>
  <c r="I60" i="1"/>
  <c r="H60" i="1" s="1"/>
  <c r="G60" i="1" s="1"/>
  <c r="F60" i="1" s="1"/>
  <c r="E60" i="1" s="1"/>
  <c r="D60" i="1" s="1"/>
  <c r="I61" i="1"/>
  <c r="H61" i="1" s="1"/>
  <c r="G61" i="1" s="1"/>
  <c r="F61" i="1" s="1"/>
  <c r="E61" i="1" s="1"/>
  <c r="D61" i="1" s="1"/>
  <c r="I62" i="1"/>
  <c r="H62" i="1" s="1"/>
  <c r="G62" i="1" s="1"/>
  <c r="F62" i="1" s="1"/>
  <c r="E62" i="1" s="1"/>
  <c r="D62" i="1" s="1"/>
  <c r="I63" i="1"/>
  <c r="H63" i="1" s="1"/>
  <c r="G63" i="1" s="1"/>
  <c r="F63" i="1" s="1"/>
  <c r="E63" i="1" s="1"/>
  <c r="D63" i="1" s="1"/>
  <c r="I64" i="1"/>
  <c r="H64" i="1" s="1"/>
  <c r="G64" i="1" s="1"/>
  <c r="F64" i="1" s="1"/>
  <c r="E64" i="1" s="1"/>
  <c r="D64" i="1" s="1"/>
  <c r="I65" i="1"/>
  <c r="H65" i="1" s="1"/>
  <c r="G65" i="1" s="1"/>
  <c r="F65" i="1" s="1"/>
  <c r="E65" i="1" s="1"/>
  <c r="D65" i="1" s="1"/>
  <c r="I66" i="1"/>
  <c r="H66" i="1" s="1"/>
  <c r="G66" i="1" s="1"/>
  <c r="F66" i="1" s="1"/>
  <c r="E66" i="1" s="1"/>
  <c r="D66" i="1" s="1"/>
  <c r="I67" i="1"/>
  <c r="H67" i="1" s="1"/>
  <c r="G67" i="1" s="1"/>
  <c r="F67" i="1" s="1"/>
  <c r="E67" i="1" s="1"/>
  <c r="D67" i="1" s="1"/>
  <c r="I68" i="1"/>
  <c r="H68" i="1" s="1"/>
  <c r="G68" i="1" s="1"/>
  <c r="F68" i="1" s="1"/>
  <c r="E68" i="1" s="1"/>
  <c r="D68" i="1" s="1"/>
  <c r="I69" i="1"/>
  <c r="H69" i="1" s="1"/>
  <c r="G69" i="1" s="1"/>
  <c r="F69" i="1" s="1"/>
  <c r="E69" i="1" s="1"/>
  <c r="D69" i="1" s="1"/>
  <c r="I70" i="1"/>
  <c r="H70" i="1" s="1"/>
  <c r="G70" i="1" s="1"/>
  <c r="F70" i="1" s="1"/>
  <c r="E70" i="1" s="1"/>
  <c r="D70" i="1" s="1"/>
  <c r="I71" i="1"/>
  <c r="H71" i="1" s="1"/>
  <c r="G71" i="1" s="1"/>
  <c r="F71" i="1" s="1"/>
  <c r="E71" i="1" s="1"/>
  <c r="D71" i="1" s="1"/>
  <c r="I72" i="1"/>
  <c r="H72" i="1" s="1"/>
  <c r="G72" i="1" s="1"/>
  <c r="F72" i="1" s="1"/>
  <c r="E72" i="1" s="1"/>
  <c r="D72" i="1" s="1"/>
  <c r="I73" i="1"/>
  <c r="H73" i="1" s="1"/>
  <c r="G73" i="1" s="1"/>
  <c r="F73" i="1" s="1"/>
  <c r="E73" i="1" s="1"/>
  <c r="D73" i="1" s="1"/>
  <c r="I74" i="1"/>
  <c r="H74" i="1" s="1"/>
  <c r="G74" i="1" s="1"/>
  <c r="F74" i="1" s="1"/>
  <c r="E74" i="1" s="1"/>
  <c r="D74" i="1" s="1"/>
  <c r="I75" i="1"/>
  <c r="H75" i="1" s="1"/>
  <c r="G75" i="1" s="1"/>
  <c r="F75" i="1" s="1"/>
  <c r="E75" i="1" s="1"/>
  <c r="D75" i="1" s="1"/>
  <c r="I76" i="1"/>
  <c r="H76" i="1" s="1"/>
  <c r="G76" i="1" s="1"/>
  <c r="F76" i="1" s="1"/>
  <c r="E76" i="1" s="1"/>
  <c r="D76" i="1" s="1"/>
  <c r="I77" i="1"/>
  <c r="H77" i="1" s="1"/>
  <c r="G77" i="1" s="1"/>
  <c r="F77" i="1" s="1"/>
  <c r="E77" i="1" s="1"/>
  <c r="D77" i="1" s="1"/>
  <c r="I78" i="1"/>
  <c r="H78" i="1" s="1"/>
  <c r="G78" i="1" s="1"/>
  <c r="F78" i="1" s="1"/>
  <c r="E78" i="1" s="1"/>
  <c r="D78" i="1" s="1"/>
  <c r="I79" i="1"/>
  <c r="H79" i="1" s="1"/>
  <c r="G79" i="1" s="1"/>
  <c r="F79" i="1" s="1"/>
  <c r="E79" i="1" s="1"/>
  <c r="D79" i="1" s="1"/>
  <c r="I80" i="1"/>
  <c r="H80" i="1" s="1"/>
  <c r="G80" i="1" s="1"/>
  <c r="F80" i="1" s="1"/>
  <c r="E80" i="1" s="1"/>
  <c r="D80" i="1" s="1"/>
  <c r="I81" i="1"/>
  <c r="H81" i="1" s="1"/>
  <c r="G81" i="1" s="1"/>
  <c r="F81" i="1" s="1"/>
  <c r="E81" i="1" s="1"/>
  <c r="D81" i="1" s="1"/>
  <c r="I82" i="1"/>
  <c r="H82" i="1" s="1"/>
  <c r="G82" i="1" s="1"/>
  <c r="F82" i="1" s="1"/>
  <c r="E82" i="1" s="1"/>
  <c r="D82" i="1" s="1"/>
  <c r="C10" i="6" s="1"/>
  <c r="I83" i="1"/>
  <c r="H83" i="1" s="1"/>
  <c r="G83" i="1" s="1"/>
  <c r="F83" i="1" s="1"/>
  <c r="E83" i="1" s="1"/>
  <c r="D83" i="1" s="1"/>
  <c r="I84" i="1"/>
  <c r="H84" i="1" s="1"/>
  <c r="G84" i="1" s="1"/>
  <c r="F84" i="1" s="1"/>
  <c r="E84" i="1" s="1"/>
  <c r="D84" i="1" s="1"/>
  <c r="I85" i="1"/>
  <c r="H85" i="1" s="1"/>
  <c r="G85" i="1" s="1"/>
  <c r="F85" i="1" s="1"/>
  <c r="E85" i="1" s="1"/>
  <c r="D85" i="1" s="1"/>
  <c r="I86" i="1"/>
  <c r="H86" i="1" s="1"/>
  <c r="G86" i="1" s="1"/>
  <c r="F86" i="1" s="1"/>
  <c r="E86" i="1" s="1"/>
  <c r="D86" i="1" s="1"/>
  <c r="I87" i="1"/>
  <c r="H87" i="1" s="1"/>
  <c r="G87" i="1" s="1"/>
  <c r="F87" i="1" s="1"/>
  <c r="E87" i="1" s="1"/>
  <c r="D87" i="1" s="1"/>
  <c r="I88" i="1"/>
  <c r="H88" i="1" s="1"/>
  <c r="G88" i="1" s="1"/>
  <c r="F88" i="1" s="1"/>
  <c r="E88" i="1" s="1"/>
  <c r="D88" i="1" s="1"/>
  <c r="I89" i="1"/>
  <c r="H89" i="1" s="1"/>
  <c r="G89" i="1" s="1"/>
  <c r="F89" i="1" s="1"/>
  <c r="E89" i="1" s="1"/>
  <c r="D89" i="1" s="1"/>
  <c r="I90" i="1"/>
  <c r="H90" i="1" s="1"/>
  <c r="G90" i="1" s="1"/>
  <c r="F90" i="1" s="1"/>
  <c r="E90" i="1" s="1"/>
  <c r="D90" i="1" s="1"/>
  <c r="I91" i="1"/>
  <c r="H91" i="1" s="1"/>
  <c r="G91" i="1" s="1"/>
  <c r="F91" i="1" s="1"/>
  <c r="E91" i="1" s="1"/>
  <c r="D91" i="1" s="1"/>
  <c r="I92" i="1"/>
  <c r="H92" i="1" s="1"/>
  <c r="G92" i="1" s="1"/>
  <c r="F92" i="1" s="1"/>
  <c r="E92" i="1" s="1"/>
  <c r="D92" i="1" s="1"/>
  <c r="I93" i="1"/>
  <c r="H93" i="1" s="1"/>
  <c r="G93" i="1" s="1"/>
  <c r="F93" i="1" s="1"/>
  <c r="E93" i="1" s="1"/>
  <c r="D93" i="1" s="1"/>
  <c r="I94" i="1"/>
  <c r="H94" i="1" s="1"/>
  <c r="G94" i="1" s="1"/>
  <c r="F94" i="1" s="1"/>
  <c r="E94" i="1" s="1"/>
  <c r="D94" i="1" s="1"/>
  <c r="I95" i="1"/>
  <c r="H95" i="1" s="1"/>
  <c r="G95" i="1" s="1"/>
  <c r="F95" i="1" s="1"/>
  <c r="E95" i="1" s="1"/>
  <c r="D95" i="1" s="1"/>
  <c r="I96" i="1"/>
  <c r="H96" i="1" s="1"/>
  <c r="G96" i="1" s="1"/>
  <c r="F96" i="1" s="1"/>
  <c r="E96" i="1" s="1"/>
  <c r="D96" i="1" s="1"/>
  <c r="I97" i="1"/>
  <c r="H97" i="1" s="1"/>
  <c r="G97" i="1" s="1"/>
  <c r="F97" i="1" s="1"/>
  <c r="E97" i="1" s="1"/>
  <c r="D97" i="1" s="1"/>
  <c r="I98" i="1"/>
  <c r="H98" i="1" s="1"/>
  <c r="G98" i="1" s="1"/>
  <c r="F98" i="1" s="1"/>
  <c r="E98" i="1" s="1"/>
  <c r="D98" i="1" s="1"/>
  <c r="I99" i="1"/>
  <c r="H99" i="1" s="1"/>
  <c r="G99" i="1" s="1"/>
  <c r="F99" i="1" s="1"/>
  <c r="E99" i="1" s="1"/>
  <c r="D99" i="1" s="1"/>
  <c r="I100" i="1"/>
  <c r="H100" i="1" s="1"/>
  <c r="G100" i="1" s="1"/>
  <c r="F100" i="1" s="1"/>
  <c r="E100" i="1" s="1"/>
  <c r="D100" i="1" s="1"/>
  <c r="I101" i="1"/>
  <c r="H101" i="1" s="1"/>
  <c r="G101" i="1" s="1"/>
  <c r="F101" i="1" s="1"/>
  <c r="E101" i="1" s="1"/>
  <c r="D101" i="1" s="1"/>
  <c r="I102" i="1"/>
  <c r="H102" i="1" s="1"/>
  <c r="G102" i="1" s="1"/>
  <c r="F102" i="1" s="1"/>
  <c r="E102" i="1" s="1"/>
  <c r="D102" i="1" s="1"/>
  <c r="I103" i="1"/>
  <c r="H103" i="1" s="1"/>
  <c r="G103" i="1" s="1"/>
  <c r="F103" i="1" s="1"/>
  <c r="E103" i="1" s="1"/>
  <c r="D103" i="1" s="1"/>
  <c r="I104" i="1"/>
  <c r="H104" i="1" s="1"/>
  <c r="G104" i="1" s="1"/>
  <c r="F104" i="1" s="1"/>
  <c r="E104" i="1" s="1"/>
  <c r="D104" i="1" s="1"/>
  <c r="I105" i="1"/>
  <c r="H105" i="1" s="1"/>
  <c r="G105" i="1" s="1"/>
  <c r="F105" i="1" s="1"/>
  <c r="E105" i="1" s="1"/>
  <c r="D105" i="1" s="1"/>
  <c r="I106" i="1"/>
  <c r="H106" i="1" s="1"/>
  <c r="G106" i="1" s="1"/>
  <c r="F106" i="1" s="1"/>
  <c r="E106" i="1" s="1"/>
  <c r="D106" i="1" s="1"/>
  <c r="I107" i="1"/>
  <c r="H107" i="1" s="1"/>
  <c r="G107" i="1" s="1"/>
  <c r="F107" i="1" s="1"/>
  <c r="E107" i="1" s="1"/>
  <c r="D107" i="1" s="1"/>
  <c r="I108" i="1"/>
  <c r="H108" i="1" s="1"/>
  <c r="G108" i="1" s="1"/>
  <c r="F108" i="1" s="1"/>
  <c r="E108" i="1" s="1"/>
  <c r="D108" i="1" s="1"/>
  <c r="I109" i="1"/>
  <c r="H109" i="1" s="1"/>
  <c r="G109" i="1" s="1"/>
  <c r="F109" i="1" s="1"/>
  <c r="E109" i="1" s="1"/>
  <c r="D109" i="1" s="1"/>
  <c r="I110" i="1"/>
  <c r="H110" i="1" s="1"/>
  <c r="G110" i="1" s="1"/>
  <c r="F110" i="1" s="1"/>
  <c r="E110" i="1" s="1"/>
  <c r="D110" i="1" s="1"/>
  <c r="I111" i="1"/>
  <c r="H111" i="1" s="1"/>
  <c r="G111" i="1" s="1"/>
  <c r="F111" i="1" s="1"/>
  <c r="E111" i="1" s="1"/>
  <c r="D111" i="1" s="1"/>
  <c r="I112" i="1"/>
  <c r="H112" i="1" s="1"/>
  <c r="G112" i="1" s="1"/>
  <c r="F112" i="1" s="1"/>
  <c r="E112" i="1" s="1"/>
  <c r="D112" i="1" s="1"/>
  <c r="I113" i="1"/>
  <c r="H113" i="1" s="1"/>
  <c r="G113" i="1" s="1"/>
  <c r="F113" i="1" s="1"/>
  <c r="E113" i="1" s="1"/>
  <c r="D113" i="1" s="1"/>
  <c r="I114" i="1"/>
  <c r="H114" i="1" s="1"/>
  <c r="G114" i="1" s="1"/>
  <c r="F114" i="1" s="1"/>
  <c r="E114" i="1" s="1"/>
  <c r="D114" i="1" s="1"/>
  <c r="I115" i="1"/>
  <c r="H115" i="1" s="1"/>
  <c r="G115" i="1" s="1"/>
  <c r="F115" i="1" s="1"/>
  <c r="E115" i="1" s="1"/>
  <c r="D115" i="1" s="1"/>
  <c r="I116" i="1"/>
  <c r="H116" i="1" s="1"/>
  <c r="G116" i="1" s="1"/>
  <c r="F116" i="1" s="1"/>
  <c r="E116" i="1" s="1"/>
  <c r="D116" i="1" s="1"/>
  <c r="I117" i="1"/>
  <c r="H117" i="1" s="1"/>
  <c r="G117" i="1" s="1"/>
  <c r="F117" i="1" s="1"/>
  <c r="E117" i="1" s="1"/>
  <c r="I118" i="1"/>
  <c r="H118" i="1" s="1"/>
  <c r="G118" i="1" s="1"/>
  <c r="F118" i="1" s="1"/>
  <c r="E118" i="1" s="1"/>
  <c r="D118" i="1" s="1"/>
  <c r="I119" i="1"/>
  <c r="H119" i="1" s="1"/>
  <c r="G119" i="1" s="1"/>
  <c r="F119" i="1" s="1"/>
  <c r="E119" i="1" s="1"/>
  <c r="D119" i="1" s="1"/>
  <c r="I120" i="1"/>
  <c r="H120" i="1" s="1"/>
  <c r="G120" i="1" s="1"/>
  <c r="F120" i="1" s="1"/>
  <c r="E120" i="1" s="1"/>
  <c r="D120" i="1" s="1"/>
  <c r="I121" i="1"/>
  <c r="H121" i="1" s="1"/>
  <c r="G121" i="1" s="1"/>
  <c r="F121" i="1" s="1"/>
  <c r="E121" i="1" s="1"/>
  <c r="D121" i="1" s="1"/>
  <c r="I122" i="1"/>
  <c r="H122" i="1" s="1"/>
  <c r="G122" i="1" s="1"/>
  <c r="F122" i="1" s="1"/>
  <c r="E122" i="1" s="1"/>
  <c r="D122" i="1" s="1"/>
  <c r="I123" i="1"/>
  <c r="H123" i="1" s="1"/>
  <c r="G123" i="1" s="1"/>
  <c r="F123" i="1" s="1"/>
  <c r="E123" i="1" s="1"/>
  <c r="D123" i="1" s="1"/>
  <c r="I124" i="1"/>
  <c r="H124" i="1" s="1"/>
  <c r="G124" i="1" s="1"/>
  <c r="F124" i="1" s="1"/>
  <c r="E124" i="1" s="1"/>
  <c r="D124" i="1" s="1"/>
  <c r="I125" i="1"/>
  <c r="H125" i="1" s="1"/>
  <c r="G125" i="1" s="1"/>
  <c r="F125" i="1" s="1"/>
  <c r="E125" i="1" s="1"/>
  <c r="D125" i="1" s="1"/>
  <c r="I126" i="1"/>
  <c r="H126" i="1" s="1"/>
  <c r="G126" i="1" s="1"/>
  <c r="F126" i="1" s="1"/>
  <c r="E126" i="1" s="1"/>
  <c r="D126" i="1" s="1"/>
  <c r="I127" i="1"/>
  <c r="H127" i="1" s="1"/>
  <c r="G127" i="1" s="1"/>
  <c r="F127" i="1" s="1"/>
  <c r="E127" i="1" s="1"/>
  <c r="D127" i="1" s="1"/>
  <c r="I128" i="1"/>
  <c r="H128" i="1" s="1"/>
  <c r="G128" i="1" s="1"/>
  <c r="F128" i="1" s="1"/>
  <c r="E128" i="1" s="1"/>
  <c r="D128" i="1" s="1"/>
  <c r="I129" i="1"/>
  <c r="H129" i="1" s="1"/>
  <c r="G129" i="1" s="1"/>
  <c r="F129" i="1" s="1"/>
  <c r="E129" i="1" s="1"/>
  <c r="D129" i="1" s="1"/>
  <c r="I130" i="1"/>
  <c r="H130" i="1" s="1"/>
  <c r="G130" i="1" s="1"/>
  <c r="F130" i="1" s="1"/>
  <c r="E130" i="1" s="1"/>
  <c r="D130" i="1" s="1"/>
  <c r="I131" i="1"/>
  <c r="H131" i="1" s="1"/>
  <c r="G131" i="1" s="1"/>
  <c r="F131" i="1" s="1"/>
  <c r="E131" i="1" s="1"/>
  <c r="D131" i="1" s="1"/>
  <c r="I132" i="1"/>
  <c r="H132" i="1" s="1"/>
  <c r="G132" i="1" s="1"/>
  <c r="F132" i="1" s="1"/>
  <c r="E132" i="1" s="1"/>
  <c r="D132" i="1" s="1"/>
  <c r="I133" i="1"/>
  <c r="H133" i="1" s="1"/>
  <c r="G133" i="1" s="1"/>
  <c r="F133" i="1" s="1"/>
  <c r="E133" i="1" s="1"/>
  <c r="D133" i="1" s="1"/>
  <c r="I134" i="1"/>
  <c r="H134" i="1" s="1"/>
  <c r="G134" i="1" s="1"/>
  <c r="F134" i="1" s="1"/>
  <c r="E134" i="1" s="1"/>
  <c r="D134" i="1" s="1"/>
  <c r="I135" i="1"/>
  <c r="H135" i="1" s="1"/>
  <c r="G135" i="1" s="1"/>
  <c r="F135" i="1" s="1"/>
  <c r="E135" i="1" s="1"/>
  <c r="D135" i="1" s="1"/>
  <c r="I136" i="1"/>
  <c r="H136" i="1" s="1"/>
  <c r="G136" i="1" s="1"/>
  <c r="F136" i="1" s="1"/>
  <c r="E136" i="1" s="1"/>
  <c r="D136" i="1" s="1"/>
  <c r="I137" i="1"/>
  <c r="H137" i="1" s="1"/>
  <c r="G137" i="1" s="1"/>
  <c r="F137" i="1" s="1"/>
  <c r="E137" i="1" s="1"/>
  <c r="D137" i="1" s="1"/>
  <c r="I138" i="1"/>
  <c r="H138" i="1" s="1"/>
  <c r="G138" i="1" s="1"/>
  <c r="F138" i="1" s="1"/>
  <c r="E138" i="1" s="1"/>
  <c r="D138" i="1" s="1"/>
  <c r="I139" i="1"/>
  <c r="H139" i="1" s="1"/>
  <c r="G139" i="1" s="1"/>
  <c r="F139" i="1" s="1"/>
  <c r="E139" i="1" s="1"/>
  <c r="D139" i="1" s="1"/>
  <c r="I140" i="1"/>
  <c r="H140" i="1" s="1"/>
  <c r="G140" i="1" s="1"/>
  <c r="F140" i="1" s="1"/>
  <c r="E140" i="1" s="1"/>
  <c r="D140" i="1" s="1"/>
  <c r="I141" i="1"/>
  <c r="H141" i="1" s="1"/>
  <c r="G141" i="1" s="1"/>
  <c r="F141" i="1" s="1"/>
  <c r="E141" i="1" s="1"/>
  <c r="D141" i="1" s="1"/>
  <c r="I142" i="1"/>
  <c r="H142" i="1" s="1"/>
  <c r="G142" i="1" s="1"/>
  <c r="F142" i="1" s="1"/>
  <c r="E142" i="1" s="1"/>
  <c r="D142" i="1" s="1"/>
  <c r="I143" i="1"/>
  <c r="H143" i="1" s="1"/>
  <c r="G143" i="1" s="1"/>
  <c r="F143" i="1" s="1"/>
  <c r="E143" i="1" s="1"/>
  <c r="D143" i="1" s="1"/>
  <c r="I144" i="1"/>
  <c r="H144" i="1" s="1"/>
  <c r="G144" i="1" s="1"/>
  <c r="F144" i="1" s="1"/>
  <c r="E144" i="1" s="1"/>
  <c r="D144" i="1" s="1"/>
  <c r="I145" i="1"/>
  <c r="H145" i="1" s="1"/>
  <c r="G145" i="1" s="1"/>
  <c r="F145" i="1" s="1"/>
  <c r="E145" i="1" s="1"/>
  <c r="D145" i="1" s="1"/>
  <c r="I146" i="1"/>
  <c r="H146" i="1" s="1"/>
  <c r="G146" i="1" s="1"/>
  <c r="F146" i="1" s="1"/>
  <c r="E146" i="1" s="1"/>
  <c r="D146" i="1" s="1"/>
  <c r="I147" i="1"/>
  <c r="H147" i="1" s="1"/>
  <c r="G147" i="1" s="1"/>
  <c r="F147" i="1" s="1"/>
  <c r="E147" i="1" s="1"/>
  <c r="D147" i="1" s="1"/>
  <c r="I148" i="1"/>
  <c r="H148" i="1" s="1"/>
  <c r="G148" i="1" s="1"/>
  <c r="F148" i="1" s="1"/>
  <c r="E148" i="1" s="1"/>
  <c r="D148" i="1" s="1"/>
  <c r="I149" i="1"/>
  <c r="H149" i="1" s="1"/>
  <c r="G149" i="1" s="1"/>
  <c r="F149" i="1" s="1"/>
  <c r="E149" i="1" s="1"/>
  <c r="D149" i="1" s="1"/>
  <c r="I150" i="1"/>
  <c r="H150" i="1" s="1"/>
  <c r="G150" i="1" s="1"/>
  <c r="F150" i="1" s="1"/>
  <c r="E150" i="1" s="1"/>
  <c r="D150" i="1" s="1"/>
  <c r="I151" i="1"/>
  <c r="H151" i="1" s="1"/>
  <c r="G151" i="1" s="1"/>
  <c r="F151" i="1" s="1"/>
  <c r="E151" i="1" s="1"/>
  <c r="D151" i="1" s="1"/>
  <c r="I152" i="1"/>
  <c r="H152" i="1" s="1"/>
  <c r="G152" i="1" s="1"/>
  <c r="F152" i="1" s="1"/>
  <c r="E152" i="1" s="1"/>
  <c r="D152" i="1" s="1"/>
  <c r="I153" i="1"/>
  <c r="H153" i="1" s="1"/>
  <c r="G153" i="1" s="1"/>
  <c r="F153" i="1" s="1"/>
  <c r="E153" i="1" s="1"/>
  <c r="D153" i="1" s="1"/>
  <c r="C12" i="6" s="1"/>
  <c r="I154" i="1"/>
  <c r="H154" i="1" s="1"/>
  <c r="G154" i="1" s="1"/>
  <c r="F154" i="1" s="1"/>
  <c r="E154" i="1" s="1"/>
  <c r="D154" i="1" s="1"/>
  <c r="I155" i="1"/>
  <c r="H155" i="1" s="1"/>
  <c r="G155" i="1" s="1"/>
  <c r="F155" i="1" s="1"/>
  <c r="E155" i="1" s="1"/>
  <c r="D155" i="1" s="1"/>
  <c r="C13" i="6" s="1"/>
  <c r="I156" i="1"/>
  <c r="H156" i="1" s="1"/>
  <c r="G156" i="1" s="1"/>
  <c r="F156" i="1" s="1"/>
  <c r="E156" i="1" s="1"/>
  <c r="D156" i="1" s="1"/>
  <c r="I157" i="1"/>
  <c r="H157" i="1" s="1"/>
  <c r="G157" i="1" s="1"/>
  <c r="F157" i="1" s="1"/>
  <c r="E157" i="1" s="1"/>
  <c r="D157" i="1" s="1"/>
  <c r="I158" i="1"/>
  <c r="H158" i="1" s="1"/>
  <c r="G158" i="1" s="1"/>
  <c r="F158" i="1" s="1"/>
  <c r="E158" i="1" s="1"/>
  <c r="D158" i="1" s="1"/>
  <c r="I159" i="1"/>
  <c r="H159" i="1" s="1"/>
  <c r="G159" i="1" s="1"/>
  <c r="F159" i="1" s="1"/>
  <c r="E159" i="1" s="1"/>
  <c r="D159" i="1" s="1"/>
  <c r="I160" i="1"/>
  <c r="H160" i="1" s="1"/>
  <c r="G160" i="1" s="1"/>
  <c r="F160" i="1" s="1"/>
  <c r="E160" i="1" s="1"/>
  <c r="D160" i="1" s="1"/>
  <c r="I161" i="1"/>
  <c r="H161" i="1" s="1"/>
  <c r="G161" i="1" s="1"/>
  <c r="F161" i="1" s="1"/>
  <c r="E161" i="1" s="1"/>
  <c r="D161" i="1" s="1"/>
  <c r="I162" i="1"/>
  <c r="H162" i="1" s="1"/>
  <c r="G162" i="1" s="1"/>
  <c r="F162" i="1" s="1"/>
  <c r="E162" i="1" s="1"/>
  <c r="D162" i="1" s="1"/>
  <c r="I163" i="1"/>
  <c r="H163" i="1" s="1"/>
  <c r="G163" i="1" s="1"/>
  <c r="F163" i="1" s="1"/>
  <c r="E163" i="1" s="1"/>
  <c r="D163" i="1" s="1"/>
  <c r="I164" i="1"/>
  <c r="H164" i="1" s="1"/>
  <c r="G164" i="1" s="1"/>
  <c r="F164" i="1" s="1"/>
  <c r="E164" i="1" s="1"/>
  <c r="D164" i="1" s="1"/>
  <c r="I165" i="1"/>
  <c r="H165" i="1" s="1"/>
  <c r="G165" i="1" s="1"/>
  <c r="F165" i="1" s="1"/>
  <c r="E165" i="1" s="1"/>
  <c r="D165" i="1" s="1"/>
  <c r="I166" i="1"/>
  <c r="H166" i="1" s="1"/>
  <c r="G166" i="1" s="1"/>
  <c r="F166" i="1" s="1"/>
  <c r="E166" i="1" s="1"/>
  <c r="D166" i="1" s="1"/>
  <c r="I167" i="1"/>
  <c r="H167" i="1" s="1"/>
  <c r="G167" i="1" s="1"/>
  <c r="F167" i="1" s="1"/>
  <c r="E167" i="1" s="1"/>
  <c r="D167" i="1" s="1"/>
  <c r="I168" i="1"/>
  <c r="H168" i="1" s="1"/>
  <c r="G168" i="1" s="1"/>
  <c r="F168" i="1" s="1"/>
  <c r="E168" i="1" s="1"/>
  <c r="D168" i="1" s="1"/>
  <c r="I169" i="1"/>
  <c r="H169" i="1" s="1"/>
  <c r="G169" i="1" s="1"/>
  <c r="F169" i="1" s="1"/>
  <c r="E169" i="1" s="1"/>
  <c r="D169" i="1" s="1"/>
  <c r="I170" i="1"/>
  <c r="H170" i="1" s="1"/>
  <c r="G170" i="1" s="1"/>
  <c r="F170" i="1" s="1"/>
  <c r="E170" i="1" s="1"/>
  <c r="D170" i="1" s="1"/>
  <c r="I171" i="1"/>
  <c r="H171" i="1" s="1"/>
  <c r="G171" i="1" s="1"/>
  <c r="F171" i="1" s="1"/>
  <c r="E171" i="1" s="1"/>
  <c r="D171" i="1" s="1"/>
  <c r="I172" i="1"/>
  <c r="H172" i="1" s="1"/>
  <c r="G172" i="1" s="1"/>
  <c r="F172" i="1" s="1"/>
  <c r="E172" i="1" s="1"/>
  <c r="D172" i="1" s="1"/>
  <c r="I173" i="1"/>
  <c r="H173" i="1" s="1"/>
  <c r="G173" i="1" s="1"/>
  <c r="F173" i="1" s="1"/>
  <c r="E173" i="1" s="1"/>
  <c r="D173" i="1" s="1"/>
  <c r="I174" i="1"/>
  <c r="H174" i="1" s="1"/>
  <c r="G174" i="1" s="1"/>
  <c r="F174" i="1" s="1"/>
  <c r="E174" i="1" s="1"/>
  <c r="D174" i="1" s="1"/>
  <c r="I175" i="1"/>
  <c r="H175" i="1" s="1"/>
  <c r="G175" i="1" s="1"/>
  <c r="F175" i="1" s="1"/>
  <c r="E175" i="1" s="1"/>
  <c r="D175" i="1" s="1"/>
  <c r="I176" i="1"/>
  <c r="H176" i="1" s="1"/>
  <c r="G176" i="1" s="1"/>
  <c r="F176" i="1" s="1"/>
  <c r="E176" i="1" s="1"/>
  <c r="D176" i="1" s="1"/>
  <c r="I177" i="1"/>
  <c r="H177" i="1" s="1"/>
  <c r="G177" i="1" s="1"/>
  <c r="F177" i="1" s="1"/>
  <c r="E177" i="1" s="1"/>
  <c r="D177" i="1" s="1"/>
  <c r="I178" i="1"/>
  <c r="H178" i="1" s="1"/>
  <c r="G178" i="1" s="1"/>
  <c r="F178" i="1" s="1"/>
  <c r="E178" i="1" s="1"/>
  <c r="D178" i="1" s="1"/>
  <c r="I179" i="1"/>
  <c r="H179" i="1" s="1"/>
  <c r="G179" i="1" s="1"/>
  <c r="F179" i="1" s="1"/>
  <c r="E179" i="1" s="1"/>
  <c r="D179" i="1" s="1"/>
  <c r="I180" i="1"/>
  <c r="H180" i="1" s="1"/>
  <c r="G180" i="1" s="1"/>
  <c r="F180" i="1" s="1"/>
  <c r="E180" i="1" s="1"/>
  <c r="D180" i="1" s="1"/>
  <c r="I181" i="1"/>
  <c r="H181" i="1" s="1"/>
  <c r="G181" i="1" s="1"/>
  <c r="F181" i="1" s="1"/>
  <c r="E181" i="1" s="1"/>
  <c r="D181" i="1" s="1"/>
  <c r="I182" i="1"/>
  <c r="H182" i="1" s="1"/>
  <c r="G182" i="1" s="1"/>
  <c r="F182" i="1" s="1"/>
  <c r="E182" i="1" s="1"/>
  <c r="D182" i="1" s="1"/>
  <c r="I183" i="1"/>
  <c r="H183" i="1" s="1"/>
  <c r="G183" i="1" s="1"/>
  <c r="F183" i="1" s="1"/>
  <c r="E183" i="1" s="1"/>
  <c r="D183" i="1" s="1"/>
  <c r="I184" i="1"/>
  <c r="H184" i="1" s="1"/>
  <c r="G184" i="1" s="1"/>
  <c r="F184" i="1" s="1"/>
  <c r="E184" i="1" s="1"/>
  <c r="D184" i="1" s="1"/>
  <c r="I185" i="1"/>
  <c r="H185" i="1" s="1"/>
  <c r="G185" i="1" s="1"/>
  <c r="F185" i="1" s="1"/>
  <c r="E185" i="1" s="1"/>
  <c r="D185" i="1" s="1"/>
  <c r="I186" i="1"/>
  <c r="H186" i="1" s="1"/>
  <c r="G186" i="1" s="1"/>
  <c r="F186" i="1" s="1"/>
  <c r="E186" i="1" s="1"/>
  <c r="D186" i="1" s="1"/>
  <c r="I187" i="1"/>
  <c r="H187" i="1" s="1"/>
  <c r="G187" i="1" s="1"/>
  <c r="F187" i="1" s="1"/>
  <c r="E187" i="1" s="1"/>
  <c r="D187" i="1" s="1"/>
  <c r="I188" i="1"/>
  <c r="H188" i="1" s="1"/>
  <c r="G188" i="1" s="1"/>
  <c r="F188" i="1" s="1"/>
  <c r="E188" i="1" s="1"/>
  <c r="D188" i="1" s="1"/>
  <c r="I189" i="1"/>
  <c r="H189" i="1" s="1"/>
  <c r="G189" i="1" s="1"/>
  <c r="F189" i="1" s="1"/>
  <c r="E189" i="1" s="1"/>
  <c r="D189" i="1" s="1"/>
  <c r="I190" i="1"/>
  <c r="H190" i="1" s="1"/>
  <c r="G190" i="1" s="1"/>
  <c r="F190" i="1" s="1"/>
  <c r="E190" i="1" s="1"/>
  <c r="D190" i="1" s="1"/>
  <c r="I191" i="1"/>
  <c r="H191" i="1" s="1"/>
  <c r="G191" i="1" s="1"/>
  <c r="F191" i="1" s="1"/>
  <c r="E191" i="1" s="1"/>
  <c r="D191" i="1" s="1"/>
  <c r="I192" i="1"/>
  <c r="H192" i="1" s="1"/>
  <c r="G192" i="1" s="1"/>
  <c r="F192" i="1" s="1"/>
  <c r="E192" i="1" s="1"/>
  <c r="D192" i="1" s="1"/>
  <c r="I193" i="1"/>
  <c r="H193" i="1" s="1"/>
  <c r="G193" i="1" s="1"/>
  <c r="F193" i="1" s="1"/>
  <c r="E193" i="1" s="1"/>
  <c r="D193" i="1" s="1"/>
  <c r="I194" i="1"/>
  <c r="H194" i="1" s="1"/>
  <c r="G194" i="1" s="1"/>
  <c r="F194" i="1" s="1"/>
  <c r="E194" i="1" s="1"/>
  <c r="D194" i="1" s="1"/>
  <c r="C18" i="6" s="1"/>
  <c r="I195" i="1"/>
  <c r="H195" i="1" s="1"/>
  <c r="G195" i="1" s="1"/>
  <c r="F195" i="1" s="1"/>
  <c r="E195" i="1" s="1"/>
  <c r="D195" i="1" s="1"/>
  <c r="I196" i="1"/>
  <c r="H196" i="1" s="1"/>
  <c r="G196" i="1" s="1"/>
  <c r="F196" i="1" s="1"/>
  <c r="E196" i="1" s="1"/>
  <c r="D196" i="1" s="1"/>
  <c r="I197" i="1"/>
  <c r="H197" i="1" s="1"/>
  <c r="G197" i="1" s="1"/>
  <c r="F197" i="1" s="1"/>
  <c r="E197" i="1" s="1"/>
  <c r="D197" i="1" s="1"/>
  <c r="C20" i="6" s="1"/>
  <c r="I198" i="1"/>
  <c r="H198" i="1" s="1"/>
  <c r="G198" i="1" s="1"/>
  <c r="F198" i="1" s="1"/>
  <c r="E198" i="1" s="1"/>
  <c r="D198" i="1" s="1"/>
  <c r="I199" i="1"/>
  <c r="H199" i="1" s="1"/>
  <c r="G199" i="1" s="1"/>
  <c r="F199" i="1" s="1"/>
  <c r="E199" i="1" s="1"/>
  <c r="D199" i="1" s="1"/>
  <c r="I200" i="1"/>
  <c r="H200" i="1" s="1"/>
  <c r="G200" i="1" s="1"/>
  <c r="F200" i="1" s="1"/>
  <c r="E200" i="1" s="1"/>
  <c r="D200" i="1" s="1"/>
  <c r="C14" i="6" s="1"/>
  <c r="I201" i="1"/>
  <c r="H201" i="1" s="1"/>
  <c r="G201" i="1" s="1"/>
  <c r="F201" i="1" s="1"/>
  <c r="E201" i="1" s="1"/>
  <c r="D201" i="1" s="1"/>
  <c r="I202" i="1"/>
  <c r="H202" i="1" s="1"/>
  <c r="G202" i="1" s="1"/>
  <c r="F202" i="1" s="1"/>
  <c r="E202" i="1" s="1"/>
  <c r="D202" i="1" s="1"/>
  <c r="I203" i="1"/>
  <c r="H203" i="1" s="1"/>
  <c r="G203" i="1" s="1"/>
  <c r="F203" i="1" s="1"/>
  <c r="E203" i="1" s="1"/>
  <c r="D203" i="1" s="1"/>
  <c r="I204" i="1"/>
  <c r="H204" i="1" s="1"/>
  <c r="G204" i="1" s="1"/>
  <c r="F204" i="1" s="1"/>
  <c r="E204" i="1" s="1"/>
  <c r="D204" i="1" s="1"/>
  <c r="I205" i="1"/>
  <c r="H205" i="1" s="1"/>
  <c r="G205" i="1" s="1"/>
  <c r="F205" i="1" s="1"/>
  <c r="E205" i="1" s="1"/>
  <c r="D205" i="1" s="1"/>
  <c r="I206" i="1"/>
  <c r="H206" i="1" s="1"/>
  <c r="G206" i="1" s="1"/>
  <c r="F206" i="1" s="1"/>
  <c r="E206" i="1" s="1"/>
  <c r="D206" i="1" s="1"/>
  <c r="I207" i="1"/>
  <c r="H207" i="1" s="1"/>
  <c r="G207" i="1" s="1"/>
  <c r="F207" i="1" s="1"/>
  <c r="E207" i="1" s="1"/>
  <c r="D207" i="1" s="1"/>
  <c r="I208" i="1"/>
  <c r="H208" i="1" s="1"/>
  <c r="G208" i="1" s="1"/>
  <c r="F208" i="1" s="1"/>
  <c r="E208" i="1" s="1"/>
  <c r="D208" i="1" s="1"/>
  <c r="C15" i="6" s="1"/>
  <c r="I209" i="1"/>
  <c r="H209" i="1" s="1"/>
  <c r="G209" i="1" s="1"/>
  <c r="F209" i="1" s="1"/>
  <c r="E209" i="1" s="1"/>
  <c r="D209" i="1" s="1"/>
  <c r="I210" i="1"/>
  <c r="H210" i="1" s="1"/>
  <c r="G210" i="1" s="1"/>
  <c r="F210" i="1" s="1"/>
  <c r="E210" i="1" s="1"/>
  <c r="D210" i="1" s="1"/>
  <c r="I211" i="1"/>
  <c r="H211" i="1" s="1"/>
  <c r="G211" i="1" s="1"/>
  <c r="F211" i="1" s="1"/>
  <c r="E211" i="1" s="1"/>
  <c r="D211" i="1" s="1"/>
  <c r="I212" i="1"/>
  <c r="H212" i="1" s="1"/>
  <c r="G212" i="1" s="1"/>
  <c r="F212" i="1" s="1"/>
  <c r="E212" i="1" s="1"/>
  <c r="D212" i="1" s="1"/>
  <c r="I213" i="1"/>
  <c r="H213" i="1" s="1"/>
  <c r="G213" i="1" s="1"/>
  <c r="F213" i="1" s="1"/>
  <c r="E213" i="1" s="1"/>
  <c r="D213" i="1" s="1"/>
  <c r="I214" i="1"/>
  <c r="H214" i="1" s="1"/>
  <c r="G214" i="1" s="1"/>
  <c r="F214" i="1" s="1"/>
  <c r="E214" i="1" s="1"/>
  <c r="D214" i="1" s="1"/>
  <c r="I215" i="1"/>
  <c r="H215" i="1" s="1"/>
  <c r="G215" i="1" s="1"/>
  <c r="F215" i="1" s="1"/>
  <c r="E215" i="1" s="1"/>
  <c r="D215" i="1" s="1"/>
  <c r="I216" i="1"/>
  <c r="H216" i="1" s="1"/>
  <c r="G216" i="1" s="1"/>
  <c r="F216" i="1" s="1"/>
  <c r="E216" i="1" s="1"/>
  <c r="D216" i="1" s="1"/>
  <c r="I217" i="1"/>
  <c r="H217" i="1" s="1"/>
  <c r="G217" i="1" s="1"/>
  <c r="F217" i="1" s="1"/>
  <c r="E217" i="1" s="1"/>
  <c r="D217" i="1" s="1"/>
  <c r="I218" i="1"/>
  <c r="H218" i="1" s="1"/>
  <c r="G218" i="1" s="1"/>
  <c r="F218" i="1" s="1"/>
  <c r="E218" i="1" s="1"/>
  <c r="D218" i="1" s="1"/>
  <c r="I219" i="1"/>
  <c r="H219" i="1" s="1"/>
  <c r="G219" i="1" s="1"/>
  <c r="F219" i="1" s="1"/>
  <c r="E219" i="1" s="1"/>
  <c r="D219" i="1" s="1"/>
  <c r="I220" i="1"/>
  <c r="H220" i="1" s="1"/>
  <c r="G220" i="1" s="1"/>
  <c r="F220" i="1" s="1"/>
  <c r="E220" i="1" s="1"/>
  <c r="D220" i="1" s="1"/>
  <c r="I221" i="1"/>
  <c r="H221" i="1" s="1"/>
  <c r="G221" i="1" s="1"/>
  <c r="F221" i="1" s="1"/>
  <c r="E221" i="1" s="1"/>
  <c r="D221" i="1" s="1"/>
  <c r="I222" i="1"/>
  <c r="H222" i="1" s="1"/>
  <c r="G222" i="1" s="1"/>
  <c r="F222" i="1" s="1"/>
  <c r="E222" i="1" s="1"/>
  <c r="D222" i="1" s="1"/>
  <c r="I223" i="1"/>
  <c r="H223" i="1" s="1"/>
  <c r="G223" i="1" s="1"/>
  <c r="F223" i="1" s="1"/>
  <c r="E223" i="1" s="1"/>
  <c r="D223" i="1" s="1"/>
  <c r="I224" i="1"/>
  <c r="H224" i="1" s="1"/>
  <c r="G224" i="1" s="1"/>
  <c r="F224" i="1" s="1"/>
  <c r="E224" i="1" s="1"/>
  <c r="D224" i="1" s="1"/>
  <c r="I225" i="1"/>
  <c r="H225" i="1" s="1"/>
  <c r="G225" i="1" s="1"/>
  <c r="F225" i="1" s="1"/>
  <c r="E225" i="1" s="1"/>
  <c r="D225" i="1" s="1"/>
  <c r="I226" i="1"/>
  <c r="H226" i="1" s="1"/>
  <c r="G226" i="1" s="1"/>
  <c r="F226" i="1" s="1"/>
  <c r="E226" i="1" s="1"/>
  <c r="D226" i="1" s="1"/>
  <c r="C16" i="6" s="1"/>
  <c r="I227" i="1"/>
  <c r="H227" i="1" s="1"/>
  <c r="G227" i="1" s="1"/>
  <c r="F227" i="1" s="1"/>
  <c r="E227" i="1" s="1"/>
  <c r="D227" i="1" s="1"/>
  <c r="C19" i="6" s="1"/>
  <c r="I228" i="1"/>
  <c r="H228" i="1" s="1"/>
  <c r="G228" i="1" s="1"/>
  <c r="F228" i="1" s="1"/>
  <c r="E228" i="1" s="1"/>
  <c r="D228" i="1" s="1"/>
  <c r="I229" i="1"/>
  <c r="H229" i="1" s="1"/>
  <c r="G229" i="1" s="1"/>
  <c r="F229" i="1" s="1"/>
  <c r="E229" i="1" s="1"/>
  <c r="D229" i="1" s="1"/>
  <c r="I230" i="1"/>
  <c r="H230" i="1" s="1"/>
  <c r="G230" i="1" s="1"/>
  <c r="F230" i="1" s="1"/>
  <c r="E230" i="1" s="1"/>
  <c r="D230" i="1" s="1"/>
  <c r="I231" i="1"/>
  <c r="H231" i="1" s="1"/>
  <c r="G231" i="1" s="1"/>
  <c r="F231" i="1" s="1"/>
  <c r="E231" i="1" s="1"/>
  <c r="D231" i="1" s="1"/>
  <c r="I232" i="1"/>
  <c r="H232" i="1" s="1"/>
  <c r="G232" i="1" s="1"/>
  <c r="F232" i="1" s="1"/>
  <c r="E232" i="1" s="1"/>
  <c r="D232" i="1" s="1"/>
  <c r="I233" i="1"/>
  <c r="H233" i="1" s="1"/>
  <c r="G233" i="1" s="1"/>
  <c r="F233" i="1" s="1"/>
  <c r="E233" i="1" s="1"/>
  <c r="D233" i="1" s="1"/>
  <c r="I234" i="1"/>
  <c r="H234" i="1" s="1"/>
  <c r="G234" i="1" s="1"/>
  <c r="F234" i="1" s="1"/>
  <c r="E234" i="1" s="1"/>
  <c r="D234" i="1" s="1"/>
  <c r="I235" i="1"/>
  <c r="H235" i="1" s="1"/>
  <c r="G235" i="1" s="1"/>
  <c r="F235" i="1" s="1"/>
  <c r="E235" i="1" s="1"/>
  <c r="D235" i="1" s="1"/>
  <c r="I236" i="1"/>
  <c r="H236" i="1" s="1"/>
  <c r="G236" i="1" s="1"/>
  <c r="F236" i="1" s="1"/>
  <c r="E236" i="1" s="1"/>
  <c r="D236" i="1" s="1"/>
  <c r="I237" i="1"/>
  <c r="H237" i="1" s="1"/>
  <c r="G237" i="1" s="1"/>
  <c r="F237" i="1" s="1"/>
  <c r="E237" i="1" s="1"/>
  <c r="D237" i="1" s="1"/>
  <c r="I238" i="1"/>
  <c r="H238" i="1" s="1"/>
  <c r="G238" i="1" s="1"/>
  <c r="F238" i="1" s="1"/>
  <c r="E238" i="1" s="1"/>
  <c r="D238" i="1" s="1"/>
  <c r="I239" i="1"/>
  <c r="H239" i="1" s="1"/>
  <c r="G239" i="1" s="1"/>
  <c r="F239" i="1" s="1"/>
  <c r="E239" i="1" s="1"/>
  <c r="D239" i="1" s="1"/>
  <c r="I240" i="1"/>
  <c r="H240" i="1" s="1"/>
  <c r="G240" i="1" s="1"/>
  <c r="F240" i="1" s="1"/>
  <c r="E240" i="1" s="1"/>
  <c r="D240" i="1" s="1"/>
  <c r="I241" i="1"/>
  <c r="H241" i="1" s="1"/>
  <c r="G241" i="1" s="1"/>
  <c r="F241" i="1" s="1"/>
  <c r="E241" i="1" s="1"/>
  <c r="D241" i="1" s="1"/>
  <c r="I242" i="1"/>
  <c r="H242" i="1" s="1"/>
  <c r="G242" i="1" s="1"/>
  <c r="F242" i="1" s="1"/>
  <c r="E242" i="1" s="1"/>
  <c r="D242" i="1" s="1"/>
  <c r="I243" i="1"/>
  <c r="H243" i="1" s="1"/>
  <c r="G243" i="1" s="1"/>
  <c r="F243" i="1" s="1"/>
  <c r="E243" i="1" s="1"/>
  <c r="D243" i="1" s="1"/>
  <c r="I244" i="1"/>
  <c r="H244" i="1" s="1"/>
  <c r="G244" i="1" s="1"/>
  <c r="F244" i="1" s="1"/>
  <c r="E244" i="1" s="1"/>
  <c r="D244" i="1" s="1"/>
  <c r="I245" i="1"/>
  <c r="H245" i="1" s="1"/>
  <c r="G245" i="1" s="1"/>
  <c r="F245" i="1" s="1"/>
  <c r="E245" i="1" s="1"/>
  <c r="D245" i="1" s="1"/>
  <c r="I246" i="1"/>
  <c r="H246" i="1" s="1"/>
  <c r="G246" i="1" s="1"/>
  <c r="F246" i="1" s="1"/>
  <c r="E246" i="1" s="1"/>
  <c r="D246" i="1" s="1"/>
  <c r="I247" i="1"/>
  <c r="H247" i="1" s="1"/>
  <c r="G247" i="1" s="1"/>
  <c r="F247" i="1" s="1"/>
  <c r="E247" i="1" s="1"/>
  <c r="D247" i="1" s="1"/>
  <c r="I248" i="1"/>
  <c r="H248" i="1" s="1"/>
  <c r="G248" i="1" s="1"/>
  <c r="F248" i="1" s="1"/>
  <c r="E248" i="1" s="1"/>
  <c r="D248" i="1" s="1"/>
  <c r="I249" i="1"/>
  <c r="H249" i="1" s="1"/>
  <c r="G249" i="1" s="1"/>
  <c r="F249" i="1" s="1"/>
  <c r="E249" i="1" s="1"/>
  <c r="D249" i="1" s="1"/>
  <c r="C17" i="6" s="1"/>
  <c r="I250" i="1"/>
  <c r="H250" i="1" s="1"/>
  <c r="G250" i="1" s="1"/>
  <c r="F250" i="1" s="1"/>
  <c r="E250" i="1" s="1"/>
  <c r="D250" i="1" s="1"/>
  <c r="I251" i="1"/>
  <c r="H251" i="1" s="1"/>
  <c r="G251" i="1" s="1"/>
  <c r="F251" i="1" s="1"/>
  <c r="E251" i="1" s="1"/>
  <c r="D251" i="1" s="1"/>
  <c r="I252" i="1"/>
  <c r="H252" i="1" s="1"/>
  <c r="G252" i="1" s="1"/>
  <c r="F252" i="1" s="1"/>
  <c r="E252" i="1" s="1"/>
  <c r="D252" i="1" s="1"/>
  <c r="I253" i="1"/>
  <c r="H253" i="1" s="1"/>
  <c r="G253" i="1" s="1"/>
  <c r="F253" i="1" s="1"/>
  <c r="E253" i="1" s="1"/>
  <c r="D253" i="1" s="1"/>
  <c r="I254" i="1"/>
  <c r="H254" i="1" s="1"/>
  <c r="G254" i="1" s="1"/>
  <c r="F254" i="1" s="1"/>
  <c r="E254" i="1" s="1"/>
  <c r="D254" i="1" s="1"/>
  <c r="I255" i="1"/>
  <c r="H255" i="1" s="1"/>
  <c r="G255" i="1" s="1"/>
  <c r="F255" i="1" s="1"/>
  <c r="E255" i="1" s="1"/>
  <c r="D255" i="1" s="1"/>
  <c r="I256" i="1"/>
  <c r="H256" i="1" s="1"/>
  <c r="G256" i="1" s="1"/>
  <c r="F256" i="1" s="1"/>
  <c r="E256" i="1" s="1"/>
  <c r="D256" i="1" s="1"/>
  <c r="I257" i="1"/>
  <c r="H257" i="1" s="1"/>
  <c r="G257" i="1" s="1"/>
  <c r="F257" i="1" s="1"/>
  <c r="E257" i="1" s="1"/>
  <c r="D257" i="1" s="1"/>
  <c r="I258" i="1"/>
  <c r="H258" i="1" s="1"/>
  <c r="G258" i="1" s="1"/>
  <c r="F258" i="1" s="1"/>
  <c r="E258" i="1" s="1"/>
  <c r="D258" i="1" s="1"/>
  <c r="I259" i="1"/>
  <c r="H259" i="1" s="1"/>
  <c r="G259" i="1" s="1"/>
  <c r="F259" i="1" s="1"/>
  <c r="E259" i="1" s="1"/>
  <c r="D259" i="1" s="1"/>
  <c r="I260" i="1"/>
  <c r="H260" i="1" s="1"/>
  <c r="G260" i="1" s="1"/>
  <c r="F260" i="1" s="1"/>
  <c r="E260" i="1" s="1"/>
  <c r="D260" i="1" s="1"/>
  <c r="I261" i="1"/>
  <c r="H261" i="1" s="1"/>
  <c r="G261" i="1" s="1"/>
  <c r="F261" i="1" s="1"/>
  <c r="E261" i="1" s="1"/>
  <c r="D261" i="1" s="1"/>
  <c r="I262" i="1"/>
  <c r="H262" i="1" s="1"/>
  <c r="G262" i="1" s="1"/>
  <c r="F262" i="1" s="1"/>
  <c r="E262" i="1" s="1"/>
  <c r="D262" i="1" s="1"/>
  <c r="I263" i="1"/>
  <c r="H263" i="1" s="1"/>
  <c r="G263" i="1" s="1"/>
  <c r="F263" i="1" s="1"/>
  <c r="E263" i="1" s="1"/>
  <c r="D263" i="1" s="1"/>
  <c r="I264" i="1"/>
  <c r="H264" i="1" s="1"/>
  <c r="G264" i="1" s="1"/>
  <c r="F264" i="1" s="1"/>
  <c r="E264" i="1" s="1"/>
  <c r="D264" i="1" s="1"/>
  <c r="I265" i="1"/>
  <c r="H265" i="1" s="1"/>
  <c r="G265" i="1" s="1"/>
  <c r="F265" i="1" s="1"/>
  <c r="E265" i="1" s="1"/>
  <c r="D265" i="1" s="1"/>
  <c r="I266" i="1"/>
  <c r="H266" i="1" s="1"/>
  <c r="G266" i="1" s="1"/>
  <c r="F266" i="1" s="1"/>
  <c r="E266" i="1" s="1"/>
  <c r="D266" i="1" s="1"/>
  <c r="I267" i="1"/>
  <c r="H267" i="1" s="1"/>
  <c r="G267" i="1" s="1"/>
  <c r="F267" i="1" s="1"/>
  <c r="E267" i="1" s="1"/>
  <c r="D267" i="1" s="1"/>
  <c r="C21" i="6" s="1"/>
  <c r="I268" i="1"/>
  <c r="H268" i="1" s="1"/>
  <c r="G268" i="1" s="1"/>
  <c r="F268" i="1" s="1"/>
  <c r="E268" i="1" s="1"/>
  <c r="D268" i="1" s="1"/>
  <c r="I269" i="1"/>
  <c r="H269" i="1" s="1"/>
  <c r="G269" i="1" s="1"/>
  <c r="F269" i="1" s="1"/>
  <c r="E269" i="1" s="1"/>
  <c r="D269" i="1" s="1"/>
  <c r="I270" i="1"/>
  <c r="H270" i="1" s="1"/>
  <c r="G270" i="1" s="1"/>
  <c r="F270" i="1" s="1"/>
  <c r="E270" i="1" s="1"/>
  <c r="D270" i="1" s="1"/>
  <c r="I271" i="1"/>
  <c r="H271" i="1" s="1"/>
  <c r="G271" i="1" s="1"/>
  <c r="F271" i="1" s="1"/>
  <c r="E271" i="1" s="1"/>
  <c r="D271" i="1" s="1"/>
  <c r="I272" i="1"/>
  <c r="H272" i="1" s="1"/>
  <c r="G272" i="1" s="1"/>
  <c r="F272" i="1" s="1"/>
  <c r="E272" i="1" s="1"/>
  <c r="D272" i="1" s="1"/>
  <c r="I273" i="1"/>
  <c r="H273" i="1" s="1"/>
  <c r="G273" i="1" s="1"/>
  <c r="F273" i="1" s="1"/>
  <c r="E273" i="1" s="1"/>
  <c r="D273" i="1" s="1"/>
  <c r="I274" i="1"/>
  <c r="H274" i="1" s="1"/>
  <c r="G274" i="1" s="1"/>
  <c r="F274" i="1" s="1"/>
  <c r="E274" i="1" s="1"/>
  <c r="D274" i="1" s="1"/>
  <c r="I275" i="1"/>
  <c r="H275" i="1" s="1"/>
  <c r="G275" i="1" s="1"/>
  <c r="F275" i="1" s="1"/>
  <c r="E275" i="1" s="1"/>
  <c r="D275" i="1" s="1"/>
  <c r="I276" i="1"/>
  <c r="H276" i="1" s="1"/>
  <c r="G276" i="1" s="1"/>
  <c r="F276" i="1" s="1"/>
  <c r="E276" i="1" s="1"/>
  <c r="D276" i="1" s="1"/>
  <c r="I277" i="1"/>
  <c r="H277" i="1" s="1"/>
  <c r="G277" i="1" s="1"/>
  <c r="F277" i="1" s="1"/>
  <c r="E277" i="1" s="1"/>
  <c r="D277" i="1" s="1"/>
  <c r="I278" i="1"/>
  <c r="H278" i="1" s="1"/>
  <c r="G278" i="1" s="1"/>
  <c r="F278" i="1" s="1"/>
  <c r="E278" i="1" s="1"/>
  <c r="D278" i="1" s="1"/>
  <c r="I279" i="1"/>
  <c r="H279" i="1" s="1"/>
  <c r="G279" i="1" s="1"/>
  <c r="F279" i="1" s="1"/>
  <c r="E279" i="1" s="1"/>
  <c r="D279" i="1" s="1"/>
  <c r="I280" i="1"/>
  <c r="H280" i="1" s="1"/>
  <c r="G280" i="1" s="1"/>
  <c r="F280" i="1" s="1"/>
  <c r="E280" i="1" s="1"/>
  <c r="D280" i="1" s="1"/>
  <c r="I281" i="1"/>
  <c r="H281" i="1" s="1"/>
  <c r="G281" i="1" s="1"/>
  <c r="F281" i="1" s="1"/>
  <c r="E281" i="1" s="1"/>
  <c r="D281" i="1" s="1"/>
  <c r="I282" i="1"/>
  <c r="H282" i="1" s="1"/>
  <c r="G282" i="1" s="1"/>
  <c r="F282" i="1" s="1"/>
  <c r="E282" i="1" s="1"/>
  <c r="D282" i="1" s="1"/>
  <c r="I283" i="1"/>
  <c r="H283" i="1" s="1"/>
  <c r="G283" i="1" s="1"/>
  <c r="F283" i="1" s="1"/>
  <c r="E283" i="1" s="1"/>
  <c r="D283" i="1" s="1"/>
  <c r="I284" i="1"/>
  <c r="H284" i="1" s="1"/>
  <c r="G284" i="1" s="1"/>
  <c r="F284" i="1" s="1"/>
  <c r="E284" i="1" s="1"/>
  <c r="D284" i="1" s="1"/>
  <c r="I285" i="1"/>
  <c r="H285" i="1" s="1"/>
  <c r="G285" i="1" s="1"/>
  <c r="F285" i="1" s="1"/>
  <c r="E285" i="1" s="1"/>
  <c r="D285" i="1" s="1"/>
  <c r="I286" i="1"/>
  <c r="H286" i="1" s="1"/>
  <c r="G286" i="1" s="1"/>
  <c r="F286" i="1" s="1"/>
  <c r="E286" i="1" s="1"/>
  <c r="D286" i="1" s="1"/>
  <c r="I287" i="1"/>
  <c r="H287" i="1" s="1"/>
  <c r="G287" i="1" s="1"/>
  <c r="F287" i="1" s="1"/>
  <c r="E287" i="1" s="1"/>
  <c r="D287" i="1" s="1"/>
  <c r="I288" i="1"/>
  <c r="H288" i="1" s="1"/>
  <c r="G288" i="1" s="1"/>
  <c r="F288" i="1" s="1"/>
  <c r="E288" i="1" s="1"/>
  <c r="D288" i="1" s="1"/>
  <c r="I289" i="1"/>
  <c r="H289" i="1" s="1"/>
  <c r="G289" i="1" s="1"/>
  <c r="F289" i="1" s="1"/>
  <c r="E289" i="1" s="1"/>
  <c r="D289" i="1" s="1"/>
  <c r="C18" i="2" l="1"/>
  <c r="C7" i="2"/>
  <c r="C19" i="2"/>
  <c r="C20" i="2"/>
  <c r="C5" i="2"/>
  <c r="C21" i="2"/>
  <c r="C6" i="2"/>
  <c r="C8" i="2"/>
  <c r="C16" i="2"/>
  <c r="C9" i="2"/>
  <c r="C13" i="2"/>
  <c r="C15" i="2"/>
  <c r="C10" i="2"/>
  <c r="C12" i="2"/>
  <c r="C12" i="3"/>
  <c r="D12" i="3" s="1"/>
  <c r="E12" i="3" s="1"/>
  <c r="F12" i="3" s="1"/>
  <c r="C11" i="2"/>
  <c r="C14" i="2"/>
  <c r="C17" i="2"/>
  <c r="C9" i="3"/>
  <c r="D9" i="3" s="1"/>
  <c r="E9" i="3" s="1"/>
  <c r="F9" i="3" s="1"/>
  <c r="C13" i="3"/>
  <c r="D13" i="3" s="1"/>
  <c r="C7" i="3"/>
  <c r="D7" i="3" s="1"/>
  <c r="E7" i="3" s="1"/>
  <c r="C10" i="10"/>
  <c r="D10" i="10" s="1"/>
  <c r="E10" i="10" s="1"/>
  <c r="C16" i="10"/>
  <c r="D16" i="10" s="1"/>
  <c r="E16" i="10" s="1"/>
  <c r="C11" i="10"/>
  <c r="D11" i="10" s="1"/>
  <c r="E11" i="10" s="1"/>
  <c r="C6" i="3"/>
  <c r="D6" i="3" s="1"/>
  <c r="C12" i="10"/>
  <c r="D12" i="10" s="1"/>
  <c r="E12" i="10" s="1"/>
  <c r="C13" i="10"/>
  <c r="D13" i="10" s="1"/>
  <c r="E13" i="10" s="1"/>
  <c r="C14" i="10"/>
  <c r="D14" i="10" s="1"/>
  <c r="E14" i="10" s="1"/>
  <c r="C15" i="10"/>
  <c r="D15" i="10" s="1"/>
  <c r="E15" i="10" s="1"/>
  <c r="C20" i="10"/>
  <c r="D20" i="10" s="1"/>
  <c r="E20" i="10" s="1"/>
  <c r="C17" i="10"/>
  <c r="D17" i="10" s="1"/>
  <c r="E17" i="10" s="1"/>
  <c r="C21" i="10"/>
  <c r="D21" i="10" s="1"/>
  <c r="E21" i="10" s="1"/>
  <c r="C11" i="3"/>
  <c r="C18" i="10"/>
  <c r="D18" i="10" s="1"/>
  <c r="E18" i="10" s="1"/>
  <c r="C19" i="10"/>
  <c r="D19" i="10" s="1"/>
  <c r="E19" i="10" s="1"/>
  <c r="C10" i="3"/>
  <c r="D10" i="3" s="1"/>
  <c r="E10" i="3" s="1"/>
  <c r="C5" i="3"/>
  <c r="D5" i="3" s="1"/>
  <c r="E5" i="3" s="1"/>
  <c r="C23" i="10"/>
  <c r="D23" i="10" s="1"/>
  <c r="E23" i="10" s="1"/>
  <c r="C16" i="3"/>
  <c r="D16" i="3" s="1"/>
  <c r="E16" i="3" s="1"/>
  <c r="C22" i="10"/>
  <c r="D22" i="10" s="1"/>
  <c r="E22" i="10" s="1"/>
  <c r="C24" i="10"/>
  <c r="D24" i="10" s="1"/>
  <c r="E24" i="10" s="1"/>
  <c r="C14" i="3"/>
  <c r="D14" i="3" s="1"/>
  <c r="C8" i="3"/>
  <c r="D8" i="3" s="1"/>
  <c r="C15" i="3"/>
  <c r="D15" i="3" s="1"/>
  <c r="E15" i="3" s="1"/>
  <c r="F15" i="3" s="1"/>
  <c r="D117" i="1"/>
  <c r="C4" i="2" s="1"/>
  <c r="D4" i="2" s="1"/>
  <c r="D5" i="10"/>
  <c r="E5" i="10" s="1"/>
  <c r="D6" i="10"/>
  <c r="E6" i="10" s="1"/>
  <c r="D7" i="10"/>
  <c r="E7" i="10" s="1"/>
  <c r="D8" i="10"/>
  <c r="E8" i="10" s="1"/>
  <c r="D9" i="10"/>
  <c r="E9" i="10" s="1"/>
  <c r="B25" i="10"/>
  <c r="D11" i="3"/>
  <c r="E11" i="3" s="1"/>
  <c r="E4" i="3"/>
  <c r="F4" i="3" s="1"/>
  <c r="B17" i="3"/>
  <c r="T5" i="1"/>
  <c r="T9" i="1" s="1"/>
  <c r="T6" i="1"/>
  <c r="T11" i="1"/>
  <c r="T12" i="1"/>
  <c r="T13" i="1"/>
  <c r="T14" i="1" s="1"/>
  <c r="T16" i="1"/>
  <c r="T20" i="1" s="1"/>
  <c r="T17" i="1"/>
  <c r="T18" i="1"/>
  <c r="T19" i="1"/>
  <c r="T22" i="1"/>
  <c r="T25" i="1" s="1"/>
  <c r="T23" i="1"/>
  <c r="T26" i="1" s="1"/>
  <c r="T24" i="1"/>
  <c r="T28" i="1"/>
  <c r="T32" i="1" s="1"/>
  <c r="T30" i="1"/>
  <c r="T33" i="1" s="1"/>
  <c r="T31" i="1"/>
  <c r="T35" i="1"/>
  <c r="T4" i="1"/>
  <c r="T8" i="1" s="1"/>
  <c r="W15" i="1"/>
  <c r="V14" i="1"/>
  <c r="W14" i="1" s="1"/>
  <c r="V13" i="1"/>
  <c r="W13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G20" i="2"/>
  <c r="G21" i="2"/>
  <c r="G22" i="2"/>
  <c r="G23" i="2"/>
  <c r="G24" i="2"/>
  <c r="G25" i="2"/>
  <c r="G26" i="2"/>
  <c r="F20" i="2"/>
  <c r="F21" i="2"/>
  <c r="F22" i="2"/>
  <c r="F23" i="2"/>
  <c r="F24" i="2"/>
  <c r="F25" i="2"/>
  <c r="F26" i="2"/>
  <c r="G18" i="2"/>
  <c r="G19" i="2"/>
  <c r="G27" i="2"/>
  <c r="G28" i="2"/>
  <c r="G29" i="2"/>
  <c r="G30" i="2"/>
  <c r="G31" i="2"/>
  <c r="G17" i="2"/>
  <c r="F18" i="2"/>
  <c r="F19" i="2"/>
  <c r="F27" i="2"/>
  <c r="F28" i="2"/>
  <c r="F29" i="2"/>
  <c r="F30" i="2"/>
  <c r="F31" i="2"/>
  <c r="F17" i="2"/>
  <c r="G5" i="2"/>
  <c r="G6" i="2"/>
  <c r="G7" i="2"/>
  <c r="G8" i="2"/>
  <c r="G9" i="2"/>
  <c r="G10" i="2"/>
  <c r="G11" i="2"/>
  <c r="G12" i="2"/>
  <c r="G13" i="2"/>
  <c r="G14" i="2"/>
  <c r="G15" i="2"/>
  <c r="G1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5" i="3" l="1"/>
  <c r="X9" i="1"/>
  <c r="X5" i="1"/>
  <c r="D5" i="2"/>
  <c r="E5" i="2" s="1"/>
  <c r="D12" i="2"/>
  <c r="E12" i="2" s="1"/>
  <c r="D22" i="2"/>
  <c r="E22" i="2" s="1"/>
  <c r="D30" i="2"/>
  <c r="E30" i="2" s="1"/>
  <c r="D8" i="2"/>
  <c r="E8" i="2" s="1"/>
  <c r="D16" i="2"/>
  <c r="E16" i="2" s="1"/>
  <c r="D19" i="2"/>
  <c r="E19" i="2" s="1"/>
  <c r="D10" i="2"/>
  <c r="E10" i="2" s="1"/>
  <c r="X15" i="1"/>
  <c r="D27" i="2"/>
  <c r="E27" i="2" s="1"/>
  <c r="D6" i="2"/>
  <c r="E6" i="2" s="1"/>
  <c r="D7" i="2"/>
  <c r="E7" i="2" s="1"/>
  <c r="D20" i="2"/>
  <c r="E20" i="2" s="1"/>
  <c r="D24" i="2"/>
  <c r="E24" i="2" s="1"/>
  <c r="D28" i="2"/>
  <c r="E28" i="2" s="1"/>
  <c r="E4" i="2"/>
  <c r="D9" i="2"/>
  <c r="E9" i="2" s="1"/>
  <c r="D13" i="2"/>
  <c r="E13" i="2" s="1"/>
  <c r="D17" i="2"/>
  <c r="E17" i="2" s="1"/>
  <c r="D21" i="2"/>
  <c r="E21" i="2" s="1"/>
  <c r="D25" i="2"/>
  <c r="E25" i="2" s="1"/>
  <c r="D29" i="2"/>
  <c r="E29" i="2" s="1"/>
  <c r="D14" i="2"/>
  <c r="E14" i="2" s="1"/>
  <c r="D18" i="2"/>
  <c r="E18" i="2" s="1"/>
  <c r="D26" i="2"/>
  <c r="E26" i="2" s="1"/>
  <c r="D11" i="2"/>
  <c r="E11" i="2" s="1"/>
  <c r="D15" i="2"/>
  <c r="E15" i="2" s="1"/>
  <c r="D23" i="2"/>
  <c r="E23" i="2" s="1"/>
  <c r="D31" i="2"/>
  <c r="E31" i="2" s="1"/>
  <c r="X13" i="1"/>
  <c r="X7" i="1"/>
  <c r="X8" i="1"/>
  <c r="E8" i="3"/>
  <c r="F8" i="3" s="1"/>
  <c r="E14" i="3"/>
  <c r="F14" i="3" s="1"/>
  <c r="E6" i="3"/>
  <c r="F6" i="3" s="1"/>
  <c r="F11" i="3"/>
  <c r="F7" i="3"/>
  <c r="E13" i="3"/>
  <c r="F13" i="3" s="1"/>
  <c r="F16" i="3"/>
  <c r="F10" i="3"/>
  <c r="D17" i="3"/>
  <c r="D25" i="10"/>
  <c r="E4" i="10"/>
  <c r="E25" i="10" s="1"/>
  <c r="X10" i="1"/>
  <c r="X14" i="1" s="1"/>
  <c r="X6" i="1"/>
  <c r="E32" i="2" l="1"/>
  <c r="D32" i="2"/>
  <c r="F17" i="3"/>
  <c r="E17" i="3"/>
</calcChain>
</file>

<file path=xl/sharedStrings.xml><?xml version="1.0" encoding="utf-8"?>
<sst xmlns="http://schemas.openxmlformats.org/spreadsheetml/2006/main" count="920" uniqueCount="514">
  <si>
    <t>ACCT_CODE</t>
  </si>
  <si>
    <t>ACCT_DESC</t>
  </si>
  <si>
    <t>CATEGORY</t>
  </si>
  <si>
    <t>FY20</t>
  </si>
  <si>
    <t>FY19</t>
  </si>
  <si>
    <t>FAC FTP SAL GEN BDG</t>
  </si>
  <si>
    <t>REG_FAC</t>
  </si>
  <si>
    <t>SALARY GEN BDG</t>
  </si>
  <si>
    <t>FAC FTP PAY</t>
  </si>
  <si>
    <t>FAC FTP TBE/TTBEE</t>
  </si>
  <si>
    <t>FAC FTP VACANT LINES</t>
  </si>
  <si>
    <t>FAC FTP ADDL PAY</t>
  </si>
  <si>
    <t>FAC FTP NGF BDG</t>
  </si>
  <si>
    <t>FAC FTP TRM ANNL LV</t>
  </si>
  <si>
    <t/>
  </si>
  <si>
    <t>FAC FTP TRM SICK LV</t>
  </si>
  <si>
    <t>FAC FTP PRCPL INC PAY</t>
  </si>
  <si>
    <t>FAC FTP INC PAY</t>
  </si>
  <si>
    <t>FAC FTP UPI ON CALL INC PAY</t>
  </si>
  <si>
    <t>FAC FTP UPI MED-LEGAL INC PAY</t>
  </si>
  <si>
    <t>FAC FTP SAL NHRMS</t>
  </si>
  <si>
    <t>CLNFAC FTP SAL GEN BDG</t>
  </si>
  <si>
    <t>CLNFAC FTP PAY</t>
  </si>
  <si>
    <t>CLNFAC FTP PRCPL INC PAY</t>
  </si>
  <si>
    <t>CLNFAC FTP INC PAY</t>
  </si>
  <si>
    <t>CLNFAC FTP UPI ON CALL INC PAY</t>
  </si>
  <si>
    <t>CLNFAC FTP UPI MED-LEGAL INC P</t>
  </si>
  <si>
    <t>CLNFAC FTP SAL NHRMS</t>
  </si>
  <si>
    <t>RSCHFAC FTP SAL GEN BDG</t>
  </si>
  <si>
    <t>FT-PERM</t>
  </si>
  <si>
    <t>RSCHFAC FTP PAY</t>
  </si>
  <si>
    <t>RSCHFAC FTP PRCPL INC PAY</t>
  </si>
  <si>
    <t>RSCHFAC FTP INC PAY</t>
  </si>
  <si>
    <t>RSCHFAC FTP SAL NHRMS</t>
  </si>
  <si>
    <t>PRAFAC FTP SAL GEN BDG</t>
  </si>
  <si>
    <t>PRAFAC FTP PAY</t>
  </si>
  <si>
    <t>LASP FTP PROF SAL</t>
  </si>
  <si>
    <t>LASP</t>
  </si>
  <si>
    <t>PRAFAC FTP INC PAY</t>
  </si>
  <si>
    <t>PRAFAC FTP SAL NHRMS</t>
  </si>
  <si>
    <t>RSASFAC FTP SAL GEN BDG</t>
  </si>
  <si>
    <t>RSASFAC FTP PAY</t>
  </si>
  <si>
    <t>RSASFAC FTP SAL NHRMS</t>
  </si>
  <si>
    <t>OTHFAC FTP SAL GEN BDG</t>
  </si>
  <si>
    <t>VST RSASFAC FTP PAY</t>
  </si>
  <si>
    <t>VSTFAC FTP PAY</t>
  </si>
  <si>
    <t>AFFFAC FTP PAY</t>
  </si>
  <si>
    <t>SECFAC FTP PAY</t>
  </si>
  <si>
    <t>OTHFAC FTP PAY</t>
  </si>
  <si>
    <t>ADMNFAC FTP PAY</t>
  </si>
  <si>
    <t>FELLFAC FTP PAY</t>
  </si>
  <si>
    <t>OTHFAC FTP PRCPL INC PAY</t>
  </si>
  <si>
    <t>OTHFAC FTP INC PAY</t>
  </si>
  <si>
    <t>OTHFAC FTP SAL NHRMS</t>
  </si>
  <si>
    <t>FELL FT PAY GEN BDG</t>
  </si>
  <si>
    <t>PODOCFELL FT STIPENDS</t>
  </si>
  <si>
    <t>FELL FT SAL NHRMS</t>
  </si>
  <si>
    <t>ALLFAC FTP SAL GEN BDG</t>
  </si>
  <si>
    <t>ALLFAC FTP NGF BDG</t>
  </si>
  <si>
    <t>ALLFAC FTP CASH AW</t>
  </si>
  <si>
    <t>LASP ALLFAC FTP SAL</t>
  </si>
  <si>
    <t>UPI FAC SALARIES (HSC ONLY)</t>
  </si>
  <si>
    <t>RET FAC OTH PAY</t>
  </si>
  <si>
    <t>SUVPO ALLFAC FTP PBS</t>
  </si>
  <si>
    <t>RSCHFAC PTP SAL GEN BDG</t>
  </si>
  <si>
    <t>PT-TEMP</t>
  </si>
  <si>
    <t>RSCHFAC PTP PAY</t>
  </si>
  <si>
    <t>RSCHFAC PTP SAL NHRMS</t>
  </si>
  <si>
    <t>RSCHFAC FTT SAL GEN BDG</t>
  </si>
  <si>
    <t>RSCHFAC FTT PAY</t>
  </si>
  <si>
    <t>RSCHFAC FTT SAL NHRMS</t>
  </si>
  <si>
    <t>RSCHFAC PTT SAL GEN BDG</t>
  </si>
  <si>
    <t>RSCHFAC PTT PAY</t>
  </si>
  <si>
    <t>RSCHFAC PTT SAL NHRMS</t>
  </si>
  <si>
    <t>CLNFAC PTP SAL GEN BDG</t>
  </si>
  <si>
    <t>CLNFAC PTP PAY</t>
  </si>
  <si>
    <t>CLNFAC PTP PRCPL INC PAY</t>
  </si>
  <si>
    <t>CLNFAC PTP INC PAY</t>
  </si>
  <si>
    <t>CLNFAC PTP UPI ON CALL INC PAY</t>
  </si>
  <si>
    <t>CLNFAC PTP UPI MED-LEGAL INCPA</t>
  </si>
  <si>
    <t>CLNFAC PTP UPI OTHRCNTRCTINCPA</t>
  </si>
  <si>
    <t>CLNFAC PTP SAL NHRMS</t>
  </si>
  <si>
    <t>CLNFAC FTT SAL GEN BDG</t>
  </si>
  <si>
    <t>CLNFAC FTT PAY</t>
  </si>
  <si>
    <t>CLNFAC FTT SAL NHRMS</t>
  </si>
  <si>
    <t>CLNFAC PTT SAL GEN BDG</t>
  </si>
  <si>
    <t>CLNFAC PTT PAY</t>
  </si>
  <si>
    <t>CLNFAC PTT OTH PAY</t>
  </si>
  <si>
    <t>CLNFAC PTT SAL NHRMS</t>
  </si>
  <si>
    <t>FAC PTP SAL GEN BDG</t>
  </si>
  <si>
    <t>FAC PTP PAY</t>
  </si>
  <si>
    <t>FAC PTP PRCPL INC PAY</t>
  </si>
  <si>
    <t>FAC PTP INC PAY</t>
  </si>
  <si>
    <t>FAC PTP UPI ON CALL INC PAY</t>
  </si>
  <si>
    <t>FAC PTP UPI MED-LEGAL INC PAY</t>
  </si>
  <si>
    <t>FAC PTP UPI OTHRCNTRCTS INCPAY</t>
  </si>
  <si>
    <t>FAC PTP SAL NHRMS</t>
  </si>
  <si>
    <t>FAC FTT SAL GEN BDG</t>
  </si>
  <si>
    <t>FAC FTT PAY</t>
  </si>
  <si>
    <t>FAC FTT OTH PAY</t>
  </si>
  <si>
    <t>FAC FTT SAL NHRMS</t>
  </si>
  <si>
    <t>FAC PTT SAL GEN BDG</t>
  </si>
  <si>
    <t>FAC PTT PAY</t>
  </si>
  <si>
    <t>FAC PTT OTH PAY</t>
  </si>
  <si>
    <t>FAC PTT SAL NHRMS</t>
  </si>
  <si>
    <t>PRAFAC FTT SAL GEN BDG</t>
  </si>
  <si>
    <t>PRAFAC FTT PAY</t>
  </si>
  <si>
    <t>PRAFAC FTT OTH PAY</t>
  </si>
  <si>
    <t>PRAFAC FTT SAL NHRMS</t>
  </si>
  <si>
    <t>PRAFAC PTT SAL GEN BDG</t>
  </si>
  <si>
    <t>PRAFAC PTT PAY</t>
  </si>
  <si>
    <t>PRAFAC PTT OTH PAY</t>
  </si>
  <si>
    <t>PRAFAC PTT SAL NHRMS</t>
  </si>
  <si>
    <t>PRAFAC PTP SAL GEN BDG</t>
  </si>
  <si>
    <t>PRAFAC PTP PAY</t>
  </si>
  <si>
    <t>PRAFAC PTP SAL NHRMS</t>
  </si>
  <si>
    <t>RSASFAC FTT SAL GEN BDG</t>
  </si>
  <si>
    <t>RSASFAC FTT PAY</t>
  </si>
  <si>
    <t>RSASFAC FTT OTH PAY</t>
  </si>
  <si>
    <t>RSASFAC FTT SAL NHRMS</t>
  </si>
  <si>
    <t>RSASFAC PTT SAL GEN BDG</t>
  </si>
  <si>
    <t>RSASFAC PTT SAL NHRMS</t>
  </si>
  <si>
    <t>RSASFAC PTP SAL GEN BDG</t>
  </si>
  <si>
    <t>RSASFAC PTP PAY</t>
  </si>
  <si>
    <t>RSASFAC PTP SAL NHRMS</t>
  </si>
  <si>
    <t>OTHFAC PTP SAL GEN BDG</t>
  </si>
  <si>
    <t>VST RSASFAC PTP PAY</t>
  </si>
  <si>
    <t>AFFFAC PTP PAY</t>
  </si>
  <si>
    <t>SECFAC PTP PAY</t>
  </si>
  <si>
    <t>OTHFAC PTP PAY</t>
  </si>
  <si>
    <t>ADMNFAC PTP PAY</t>
  </si>
  <si>
    <t>FELLFAC PTP PAY</t>
  </si>
  <si>
    <t>OTHFAC PTP SAL NHRMS</t>
  </si>
  <si>
    <t>OTHFAC PTT SAL GEN BDG</t>
  </si>
  <si>
    <t>VST RSAS FAC PTT PAY</t>
  </si>
  <si>
    <t>VST FAC PTT PAY</t>
  </si>
  <si>
    <t>AFFFAC PTT PAY</t>
  </si>
  <si>
    <t>SECFAC PTT PAY</t>
  </si>
  <si>
    <t>OTHFAC PTT PAY</t>
  </si>
  <si>
    <t>ADMNFAC PTT PAY</t>
  </si>
  <si>
    <t>FELLFAC PTT PAY</t>
  </si>
  <si>
    <t>OTHFAC PTT OTH PAY</t>
  </si>
  <si>
    <t>OTHFAC PTT SAL NHRMS</t>
  </si>
  <si>
    <t>OTHFAC FTT SAL GEN BDG</t>
  </si>
  <si>
    <t>VST RSAS FAC FTT PAY</t>
  </si>
  <si>
    <t>VST FAC FTT PAY</t>
  </si>
  <si>
    <t>AFFFAC FTT PAY</t>
  </si>
  <si>
    <t>SECFAC FTT PAY</t>
  </si>
  <si>
    <t>OTHFAC FTT PAY</t>
  </si>
  <si>
    <t>FELLFAC FTT PAY</t>
  </si>
  <si>
    <t>OTHFAC FTT SAL NHRMS</t>
  </si>
  <si>
    <t>FELL PT PAY GEN BDG</t>
  </si>
  <si>
    <t>PODOCFELL PT STIPENDS</t>
  </si>
  <si>
    <t>FELL PT SAL NHRMS</t>
  </si>
  <si>
    <t>ALLFAC P/TGR SALGENBDG</t>
  </si>
  <si>
    <t>ALLFAC P/TGR NGF BDG</t>
  </si>
  <si>
    <t>ALLFAC P/TGR CASH AW</t>
  </si>
  <si>
    <t>LASP ALLFAC P/TGR SAL</t>
  </si>
  <si>
    <t>SUVPO ALLFAC P/TGR PBS</t>
  </si>
  <si>
    <t>STDFAC FTP SAL GEN BDG</t>
  </si>
  <si>
    <t>STU_FAC</t>
  </si>
  <si>
    <t>ADMN INTERN FTP PAY</t>
  </si>
  <si>
    <t>GRAD ASST FTP PAY</t>
  </si>
  <si>
    <t>GPTI FTP PAY</t>
  </si>
  <si>
    <t>RSCH ASST FTP PAY</t>
  </si>
  <si>
    <t>TCH ASST FTP PAY</t>
  </si>
  <si>
    <t>UG ASST FTP PAY</t>
  </si>
  <si>
    <t>OTHSTDFAC FTP PAY</t>
  </si>
  <si>
    <t>STDFAC FTP SAL NHRMS</t>
  </si>
  <si>
    <t>STDFAC FTT SAL GEN BDG</t>
  </si>
  <si>
    <t>ADMN INTERN FTT PAY</t>
  </si>
  <si>
    <t>GRAD ASST FTT PAY</t>
  </si>
  <si>
    <t>GPTI FTT PAY</t>
  </si>
  <si>
    <t>RSCH ASST FTT PAY</t>
  </si>
  <si>
    <t>TCH ASST FTT PAY</t>
  </si>
  <si>
    <t>UG ASST FTT PAY</t>
  </si>
  <si>
    <t>OTHSTDFAC FTT PAY</t>
  </si>
  <si>
    <t>STDFAC FTT OTH PAY</t>
  </si>
  <si>
    <t>STDFAC FTT SAL NHRMS</t>
  </si>
  <si>
    <t>STDFAC PTP SAL GEN BDG</t>
  </si>
  <si>
    <t>GRAD ASST PTP PAY</t>
  </si>
  <si>
    <t>GPTI PTP PAY</t>
  </si>
  <si>
    <t>RSCH ASST PTP PAY</t>
  </si>
  <si>
    <t>TCH ASST PTP PAY</t>
  </si>
  <si>
    <t>STDFAC PTP ADDL PAY</t>
  </si>
  <si>
    <t>STDFAC PTP INC PAY</t>
  </si>
  <si>
    <t>STDFAC PTP SAL NHRMS</t>
  </si>
  <si>
    <t>STDFAC PTT SAL GEN BDG</t>
  </si>
  <si>
    <t>ADMN INTERN PTT PAY</t>
  </si>
  <si>
    <t>GRAD ASST PTT PAY</t>
  </si>
  <si>
    <t>GPTI PTT PAY</t>
  </si>
  <si>
    <t>RSCH ASST PTT PAY</t>
  </si>
  <si>
    <t>TCH ASST PTT PAY</t>
  </si>
  <si>
    <t>UG ASST PTT PAY</t>
  </si>
  <si>
    <t>OTHSTDFAC PTT PAY</t>
  </si>
  <si>
    <t>STDFAC PTT OTH PAY</t>
  </si>
  <si>
    <t>STDFAC PTT SAL NHRMS</t>
  </si>
  <si>
    <t>ALLSTD FAC SAL GEN BDG</t>
  </si>
  <si>
    <t>ALLSTD FAC NGF BDG</t>
  </si>
  <si>
    <t>ALLSTD FAC CASH AW</t>
  </si>
  <si>
    <t>LASP ALLSTD FAC SAL</t>
  </si>
  <si>
    <t>SUVPO ALLSTD FAC PBS</t>
  </si>
  <si>
    <t>UNIV STAFF FTP SAL GEN BDG</t>
  </si>
  <si>
    <t>O/E FTP POLICE PAY</t>
  </si>
  <si>
    <t>POLICE</t>
  </si>
  <si>
    <t>N/A</t>
  </si>
  <si>
    <t>O/E FTP POLICE TRM ANNL LV</t>
  </si>
  <si>
    <t>O/E FTP POLICE TRM SICK LV</t>
  </si>
  <si>
    <t>O/E FTP AD-COACH PAY</t>
  </si>
  <si>
    <t>AD_COACH</t>
  </si>
  <si>
    <t>O/E FTP AD-COACH TRM ANNL LV</t>
  </si>
  <si>
    <t>O/E FTP AD-COACH TRM SICK LV</t>
  </si>
  <si>
    <t>O/E FTP PAY</t>
  </si>
  <si>
    <t>O/E FTP TRM ANNL LV</t>
  </si>
  <si>
    <t>O/E FTP TRM SICK LV</t>
  </si>
  <si>
    <t>O/E FTP OVERTIME PAY</t>
  </si>
  <si>
    <t>O/E FTP OTH PAY</t>
  </si>
  <si>
    <t>RET O/E OTH PAY</t>
  </si>
  <si>
    <t>O/E FTP SAL NHRMS</t>
  </si>
  <si>
    <t>O/E PTP SAL GEN BDG</t>
  </si>
  <si>
    <t>O/E PTP PAY</t>
  </si>
  <si>
    <t>O/E PTP OVERTIME PAY</t>
  </si>
  <si>
    <t>O/E PTP OTH PAY</t>
  </si>
  <si>
    <t>O/E PTP SAL NHRMS</t>
  </si>
  <si>
    <t>O/E T SAL GEN BDG</t>
  </si>
  <si>
    <t>O/E FTT PAY</t>
  </si>
  <si>
    <t>O/E FTT OVERTIME PAY</t>
  </si>
  <si>
    <t>O/E FTT OTH PAY</t>
  </si>
  <si>
    <t>O/E PTT PAY</t>
  </si>
  <si>
    <t>O/E PTT OTH PAY</t>
  </si>
  <si>
    <t>O/E T SAL NHRMS</t>
  </si>
  <si>
    <t>ALL O/E SAL GEN BDG</t>
  </si>
  <si>
    <t>ALL O/E NGF BDG</t>
  </si>
  <si>
    <t>UPI ADMIN SALARY (HSC ONLY)</t>
  </si>
  <si>
    <t>ALL O/E CASH AW</t>
  </si>
  <si>
    <t>SUVPO ALL O/E PBS</t>
  </si>
  <si>
    <t>MDRS PAY GEN BDG</t>
  </si>
  <si>
    <t>CLASS FTP SAL GEN BDG</t>
  </si>
  <si>
    <t>CLASS FTP PAY</t>
  </si>
  <si>
    <t>CLASS POLICE FTP PAY</t>
  </si>
  <si>
    <t>CLASS POLICE TRM ANNL LV</t>
  </si>
  <si>
    <t>CLASS POLICE TRM SICK LV</t>
  </si>
  <si>
    <t>CLASS POLICE FTP OVERTIME PAY</t>
  </si>
  <si>
    <t>CLASS POLICE FTP SHIFT DIF PAY</t>
  </si>
  <si>
    <t>CLASS FTP TRM ANNL LV</t>
  </si>
  <si>
    <t>CLASS FTP TRM SICK LV</t>
  </si>
  <si>
    <t>CLASS FTP OVERTIME PAY</t>
  </si>
  <si>
    <t>CLASS FTP SHIFT DIFF PAY</t>
  </si>
  <si>
    <t>CLASS FTP OTH PAY</t>
  </si>
  <si>
    <t>RETCLASS OTH PAY</t>
  </si>
  <si>
    <t>CLASS FTP SAL NHRMS</t>
  </si>
  <si>
    <t>CLASS PTP SAL GEN BDG</t>
  </si>
  <si>
    <t>CLASS POLICE PTP PAY</t>
  </si>
  <si>
    <t>CLASS POLICE PTP OVERTIME PAY</t>
  </si>
  <si>
    <t>CLASS POLICE PTP SHIFT DIF PAY</t>
  </si>
  <si>
    <t>CLASS PTP PAY</t>
  </si>
  <si>
    <t>CLASS PTP OVERTIME</t>
  </si>
  <si>
    <t>CLASS PTP SHIFT DIFF PAY</t>
  </si>
  <si>
    <t>CLASS PTP OTH PAY</t>
  </si>
  <si>
    <t>CLASS PTP SAL NHRMS</t>
  </si>
  <si>
    <t>CLASS FTT SAL GEN BDG</t>
  </si>
  <si>
    <t>CLASS FTT PAY</t>
  </si>
  <si>
    <t>CLASS FTT OVERTIME PAY</t>
  </si>
  <si>
    <t>CLASS FTT SHIFT DIFF PAY</t>
  </si>
  <si>
    <t>CLASS FTT OTH PAY</t>
  </si>
  <si>
    <t>CLASS FTT SAL NHRMS</t>
  </si>
  <si>
    <t>CLASS PTT PAY</t>
  </si>
  <si>
    <t>CLASS PTT OVERTIME</t>
  </si>
  <si>
    <t>CLASS PTT SHIFT DIFF PAY</t>
  </si>
  <si>
    <t>CLASS PTT OTH PAY</t>
  </si>
  <si>
    <t>CLASS PTT SAL NHRMS</t>
  </si>
  <si>
    <t>ALLCLASS SAL GEN BDG</t>
  </si>
  <si>
    <t>ALLCLASS NGF BDG</t>
  </si>
  <si>
    <t>ALLCLASS VAC BDG</t>
  </si>
  <si>
    <t>ALLCLASS CASH AW</t>
  </si>
  <si>
    <t>LASP CLASS T SAL</t>
  </si>
  <si>
    <t>SUVPO ALLCLASS PBS</t>
  </si>
  <si>
    <t>STD HR PAY GEN BDG</t>
  </si>
  <si>
    <t>HOURLY</t>
  </si>
  <si>
    <t>STD HR PAY</t>
  </si>
  <si>
    <t>STD HR PAY NHRMS</t>
  </si>
  <si>
    <t>STD ONC WS PAY</t>
  </si>
  <si>
    <t>STD ONC WS STATE</t>
  </si>
  <si>
    <t>STD ONC WS FED</t>
  </si>
  <si>
    <t>STD ONC WS PAY NHRMS</t>
  </si>
  <si>
    <t>STD OFFC WS PAY</t>
  </si>
  <si>
    <t>STD OFFC WS STATE</t>
  </si>
  <si>
    <t>STD OFFC WS FED</t>
  </si>
  <si>
    <t>STD OFFC WS PAY NHRMS</t>
  </si>
  <si>
    <t>STD HR OVERTIME</t>
  </si>
  <si>
    <t>STD HR OVERTIME NHRMS</t>
  </si>
  <si>
    <t>OTH PER PAY GEN BDG</t>
  </si>
  <si>
    <t>OTH PER PAY</t>
  </si>
  <si>
    <t>OTH PER OVERTIME</t>
  </si>
  <si>
    <t>OTH PER OTH PAY</t>
  </si>
  <si>
    <t>OTH PER PAY NHRMS</t>
  </si>
  <si>
    <t>ALL STD PAY GEN BDG</t>
  </si>
  <si>
    <t>ALL STD CASH AW</t>
  </si>
  <si>
    <t>LASP ALL STD SAL</t>
  </si>
  <si>
    <t>SUVPO ALL STD PBS</t>
  </si>
  <si>
    <t>SUSPENSE SAL</t>
  </si>
  <si>
    <t>EARNINGS SUSPENSE</t>
  </si>
  <si>
    <t>Sal Budget code</t>
  </si>
  <si>
    <t>Ben budget code</t>
  </si>
  <si>
    <t>Salary budget account code</t>
  </si>
  <si>
    <t>Description</t>
  </si>
  <si>
    <t>Budget</t>
  </si>
  <si>
    <t>Actuals</t>
  </si>
  <si>
    <t>FAC FTP BEN GEN BDG</t>
  </si>
  <si>
    <t>RSCHFAC FTP BEN GEN BDG</t>
  </si>
  <si>
    <t>RSASFAC FTP BEN GEN BDG</t>
  </si>
  <si>
    <t>OTHFAC FTP</t>
  </si>
  <si>
    <t>ALL FT FAC FRINGE BEN</t>
  </si>
  <si>
    <t>FAC PTP BEN GEN BDG</t>
  </si>
  <si>
    <t>RSCHFAC FTT BEN GEN BDG</t>
  </si>
  <si>
    <t>RSASFAC PTP BEN GEN BDG</t>
  </si>
  <si>
    <t>ALLFAC P/TGR FRINGE BEN</t>
  </si>
  <si>
    <t>STDFAC FTP BEN GEN BDG</t>
  </si>
  <si>
    <t>STDFAC FTT BEN GEN BDG</t>
  </si>
  <si>
    <t>STDFAC PTP BEN GEN BDG</t>
  </si>
  <si>
    <t>ALLSTD FAC BEN GEN BDG</t>
  </si>
  <si>
    <t>ALLSTD FAC FRINGE BEN</t>
  </si>
  <si>
    <t>Ben budget codes from org 10560</t>
  </si>
  <si>
    <t>O/E FTP BEN GEN BDG</t>
  </si>
  <si>
    <t>O/E PTP BEN GEN BDG</t>
  </si>
  <si>
    <t>O/E T BEN GEN BDG</t>
  </si>
  <si>
    <t>ALL O/E FTP FRINGE BEN</t>
  </si>
  <si>
    <t>ALL O/E P/TGR FRINGE BEN</t>
  </si>
  <si>
    <t>CLASS FTP BEN GEN BDG</t>
  </si>
  <si>
    <t>CLASS PTP BEN GEN BDG</t>
  </si>
  <si>
    <t>CLASS FTT BEN GEN BDG</t>
  </si>
  <si>
    <t>CLASS PTT BEN GEN BDG</t>
  </si>
  <si>
    <t>ALLCLASS FTP FRINGE BEN</t>
  </si>
  <si>
    <t>ALLCLASS P/TGR FRINGE BEN</t>
  </si>
  <si>
    <t>ALLFAC FTP FRINGE BEN</t>
  </si>
  <si>
    <t>Benefits Actuals Codes: Summary</t>
  </si>
  <si>
    <t>Categories/Headings</t>
  </si>
  <si>
    <t>418400 - 420499 -- FAC FT BEN</t>
  </si>
  <si>
    <t>420500 - 422209 -- FAC P/TGR BEN</t>
  </si>
  <si>
    <t>422210 - 422499 -- STD FAC BEN</t>
  </si>
  <si>
    <t>422500 - 424999 -- O/E/MDRS BEN</t>
  </si>
  <si>
    <t>425000 - 427499 -- CLASS BEN</t>
  </si>
  <si>
    <t>427500 - 429999 -- STD BEN</t>
  </si>
  <si>
    <t>FY20 rate</t>
  </si>
  <si>
    <t>ALL STD/OTH PER FRINGE BEN</t>
  </si>
  <si>
    <t>Notes</t>
  </si>
  <si>
    <t>RSCH, RSAS, OTH Faculty (FTP)</t>
  </si>
  <si>
    <t>REG, VST Faculty (FTP)</t>
  </si>
  <si>
    <t>All Faculty FTT, PTP, PTT</t>
  </si>
  <si>
    <t>All Std Fct/Rsch Asst FTP, FTT, PTP, PTT</t>
  </si>
  <si>
    <t>All O/E FTT, PTP, PTT</t>
  </si>
  <si>
    <t>All CLASS FTT, PTT</t>
  </si>
  <si>
    <t>O/E FTP</t>
  </si>
  <si>
    <t>All STD hourly, work study</t>
  </si>
  <si>
    <r>
      <t xml:space="preserve">All CLASS FTP, </t>
    </r>
    <r>
      <rPr>
        <sz val="11"/>
        <color rgb="FFFF0000"/>
        <rFont val="Calibri"/>
        <family val="2"/>
        <scheme val="minor"/>
      </rPr>
      <t>PTP</t>
    </r>
  </si>
  <si>
    <t>POLICE OFFICERS</t>
  </si>
  <si>
    <t>AD-COACH</t>
  </si>
  <si>
    <t>Police Officers</t>
  </si>
  <si>
    <t>Athletic Coaches</t>
  </si>
  <si>
    <t>Details</t>
  </si>
  <si>
    <t>Total</t>
  </si>
  <si>
    <t>Salary Actuals</t>
  </si>
  <si>
    <t>Salary Budget</t>
  </si>
  <si>
    <t>Benefits Budget</t>
  </si>
  <si>
    <t>Benefits Actuals</t>
  </si>
  <si>
    <t>Non-salary $ Available</t>
  </si>
  <si>
    <t>Research Assistant</t>
  </si>
  <si>
    <t>Account Codes</t>
  </si>
  <si>
    <t>Regular faculty, full time permanent</t>
  </si>
  <si>
    <t>Research faculty, full time permanent</t>
  </si>
  <si>
    <t>Professional Research Assistant, full time permanent</t>
  </si>
  <si>
    <t>Research Associate Faculty, full time permanent</t>
  </si>
  <si>
    <t>Any faculty, part time/temporary</t>
  </si>
  <si>
    <t>Other faculty, full time permanent</t>
  </si>
  <si>
    <t>Student faculty</t>
  </si>
  <si>
    <t>Officer/Exempt, full time permanent</t>
  </si>
  <si>
    <t>Officer/Exempt, part time/temporary</t>
  </si>
  <si>
    <t>Classified staff, permanent</t>
  </si>
  <si>
    <t>Classified staff, temporary</t>
  </si>
  <si>
    <t>Student hourly/work study</t>
  </si>
  <si>
    <t>Converting Non-Salary Funds to Salary and Benefits</t>
  </si>
  <si>
    <t>FY21</t>
  </si>
  <si>
    <t>Employee Type</t>
  </si>
  <si>
    <t>Recommended Account Codes</t>
  </si>
  <si>
    <t>Fringe Rates</t>
  </si>
  <si>
    <t>Salary and benefits worksheet</t>
  </si>
  <si>
    <t>Salary account code</t>
  </si>
  <si>
    <t>For more information: https://www.colorado.edu/bfp/benefits</t>
  </si>
  <si>
    <t>1. Fringe rates and acct codes</t>
  </si>
  <si>
    <t>INSTRUCTIONS BY TAB</t>
  </si>
  <si>
    <t>2. Hiring</t>
  </si>
  <si>
    <t>This tab provides associated fringe rates and fringe amounts for new hires.</t>
  </si>
  <si>
    <t>3. Convert Operating to Salary</t>
  </si>
  <si>
    <t>Convert Operating to Salary'!B3</t>
  </si>
  <si>
    <t>4. Worksheet</t>
  </si>
  <si>
    <t>SALARY AND BENEFITS WORKSHEET</t>
  </si>
  <si>
    <t>Given a certain amount of operating funds to be converted, this tab breaks down available funds into salary budget and associated benefits budget.</t>
  </si>
  <si>
    <t>In column B, enter the available funds corresponding to the desired employee type.</t>
  </si>
  <si>
    <t>Worksheet!B4</t>
  </si>
  <si>
    <t>The worksheet will also provide the appropriate salary budget and benefits budget codes.</t>
  </si>
  <si>
    <t>Access an m-Fin report such as Operating Summary or Revenue and Expenditure Total.</t>
  </si>
  <si>
    <t xml:space="preserve"> I would like to hire a new employee; how much are the associated benefits?</t>
  </si>
  <si>
    <t>Which fringe rates and account codes should I use when budgeting benefits?</t>
  </si>
  <si>
    <t>How can I know the associated benefits amounts for salary currently on my speedtype?</t>
  </si>
  <si>
    <t xml:space="preserve"> I'd like to convert some funds from operating to salary. How much of this can I devote to salary, and how much goes to benefits?</t>
  </si>
  <si>
    <t>Results are shown below: for each entry, fringe rates, amounts, and codes are provided.</t>
  </si>
  <si>
    <t>Funds to be converted from operating budget to salary must cover both salary budget and associated benefits budget.</t>
  </si>
  <si>
    <t>The Worksheet tab works best when viewing a current report for your speedtype, such as Operating Summary or Revenue and Expenditure Total.</t>
  </si>
  <si>
    <t>Worksheet!E32</t>
  </si>
  <si>
    <t>Throughout this worksheet, enter your values into blue cells.</t>
  </si>
  <si>
    <t>WORKSHEET TAB EXAMPLE:</t>
  </si>
  <si>
    <t>Appropriate Account Codes</t>
  </si>
  <si>
    <t>The terms "benefits" and "fringe" are used interchangeably throughout this sheet.</t>
  </si>
  <si>
    <t>Arts &amp; Sciences units should contact the A&amp;S Budget Office if they need to do salary BJEs (Budget Journal Entries).</t>
  </si>
  <si>
    <t>NOTE ON JOB CODES</t>
  </si>
  <si>
    <t>Institutes should contact the RIO Institutes Liaison for BJEs (Budget Journal Entries) involving TTT (tenure and tenure-track) faculty.</t>
  </si>
  <si>
    <t>IMPORTANT NOTES AND UNIT-SPECIFIC GUIDANCE</t>
  </si>
  <si>
    <t>Convert Operating to Salary: Instructions</t>
  </si>
  <si>
    <t>I'd like to convert some funds from operating to salary. How much of this can I devote to salary, and how much goes to benefits?</t>
  </si>
  <si>
    <t>The actual fringe rate for a new hire will depend on specific circumstances (such as full-time vs part-time, etc.).</t>
  </si>
  <si>
    <t>Please consult HR to confirm the correct employee type and fringe rate for new hires.</t>
  </si>
  <si>
    <t>Worksheet: Instructions</t>
  </si>
  <si>
    <t>Hiring Tab: Instructions</t>
  </si>
  <si>
    <t>See an example here:</t>
  </si>
  <si>
    <t>Operating Summary and Revenue and Expenditure Total can be found in CU-Data =&gt; Team content =&gt; Finance</t>
  </si>
  <si>
    <t>BJEs for the Leeds School of Business may only be submitted by Leeds budget office staff.</t>
  </si>
  <si>
    <t>Questions? Please contact Budget and Fiscal Planning at bfp@colorado.edu</t>
  </si>
  <si>
    <t>NOTE ON EMPLOYEE TYPES</t>
  </si>
  <si>
    <t>https://www.colorado.edu/hr/positions-compensation#types_of_positions-363</t>
  </si>
  <si>
    <t>For detailed information on employee types, positions, and compensation, please see:</t>
  </si>
  <si>
    <t>This tab works best when viewing a current report for your speedtype, such as Operating Summary or Revenue and Expenditure Total.</t>
  </si>
  <si>
    <t>at a salary of (enter $):</t>
  </si>
  <si>
    <t>New hire information</t>
  </si>
  <si>
    <t>Salary budget</t>
  </si>
  <si>
    <t>Salary actuals</t>
  </si>
  <si>
    <t>I would like to hire (select from dropdown list):</t>
  </si>
  <si>
    <t>Enter the desired salary amount of each new hire in the blue cells in column B.</t>
  </si>
  <si>
    <t>Select the employee type for each new hire from the dropdown menu in the blue cells in column A.</t>
  </si>
  <si>
    <t>Select the employee type for each new hire from the dropdown menu in column A.</t>
  </si>
  <si>
    <t>Enter the desired salary amount of each new hire in column B.</t>
  </si>
  <si>
    <t>Hiring!A4</t>
  </si>
  <si>
    <t>Hiring!B4</t>
  </si>
  <si>
    <t>Benefits budget account code</t>
  </si>
  <si>
    <t>Salary amount</t>
  </si>
  <si>
    <t>In keeping with established practice for budgeting on the General Fund, this sheet rounds all amounts to whole dollars.</t>
  </si>
  <si>
    <t>Account codes here represent a shortcut list; you may continue to use other more specific approved account codes that do not appear on this list.</t>
  </si>
  <si>
    <t>This tab provides general information including fringe rates and recommended account codes for salary and budget benefits and actuals.</t>
  </si>
  <si>
    <t>Total salary and benefits for each new hire appear in column E. Totals for the entire sheet appear in row 25.</t>
  </si>
  <si>
    <t>Total salary and benefits for each new hire appear in column E. Total amounts for the entire sheet appear in row 25.</t>
  </si>
  <si>
    <t>In column A, enter the salary account code. Note: you may enter salary budget and actuals codes here.</t>
  </si>
  <si>
    <t>In column B, enter the amount of continuing or temp salary budget. Salary actuals and encumbrance amounts will also work here.</t>
  </si>
  <si>
    <t>Worksheet!A4</t>
  </si>
  <si>
    <t>In the Worksheet tab, in column A, enter salary account codes (circled here in red).</t>
  </si>
  <si>
    <t>In column B, enter salary amounts (circled here in yellow).</t>
  </si>
  <si>
    <t>Instructions!A46</t>
  </si>
  <si>
    <t>FY22</t>
  </si>
  <si>
    <t>Reg/oth faculty</t>
  </si>
  <si>
    <t>FT staff/research fac</t>
  </si>
  <si>
    <t>PT fac/staff</t>
  </si>
  <si>
    <t>Std fac/research asst</t>
  </si>
  <si>
    <t>Police</t>
  </si>
  <si>
    <t>Athletic coach</t>
  </si>
  <si>
    <t>Std hourly</t>
  </si>
  <si>
    <t>No rate/suspense</t>
  </si>
  <si>
    <t>Total amounts are shown in row 32.</t>
  </si>
  <si>
    <t>https://www.cu.edu/hcm-community/job-definitions</t>
  </si>
  <si>
    <t>For a guide to Job Codes, please paste the URL below into your web browser:</t>
  </si>
  <si>
    <t>For detailed information on employee types, positions, and compensation, please paste the URL below into your web browser:</t>
  </si>
  <si>
    <t>The worksheet will produce the corresponding fringe rates and amounts for FY23.</t>
  </si>
  <si>
    <t>FY23</t>
  </si>
  <si>
    <t>FY24</t>
  </si>
  <si>
    <t>The tab provides fringe rates and amounts and will provide the appropriate account codes for salary and budget benefits and actuals.</t>
  </si>
  <si>
    <t>The tab will provide the corresponding fringe rates and account codes.</t>
  </si>
  <si>
    <t>Salary and Benefits Account Codes Overview</t>
  </si>
  <si>
    <t>LASP full time permanent</t>
  </si>
  <si>
    <t>Police (Officer/Exempt), full time or part time</t>
  </si>
  <si>
    <t>Police (Classified staff), full time or part time</t>
  </si>
  <si>
    <t>Athletic coach/AD</t>
  </si>
  <si>
    <t>The tab will calculate fringe amounts and will provide the appropriate account codes for salary and budget benefits and actuals.</t>
  </si>
  <si>
    <t>The worksheet will produce the corresponding fringe rates and amounts.</t>
  </si>
  <si>
    <t>FY25</t>
  </si>
  <si>
    <t>FY26</t>
  </si>
  <si>
    <t>FY26 v1.1, 7.22.25</t>
  </si>
  <si>
    <t>FY27</t>
  </si>
  <si>
    <t>FY27 fringe rate</t>
  </si>
  <si>
    <t>FY27 fringe amount</t>
  </si>
  <si>
    <t>FY27 line total sal/ben</t>
  </si>
  <si>
    <t>FY27 total:</t>
  </si>
  <si>
    <t>FY27 Available Salary</t>
  </si>
  <si>
    <t>FY27 Available Benefits</t>
  </si>
  <si>
    <t>FY27 fringe</t>
  </si>
  <si>
    <t>FY27 line total</t>
  </si>
  <si>
    <t>FY27 Total</t>
  </si>
  <si>
    <t>*FY27 Fringe Rates are tentative and are not yet approved*</t>
  </si>
  <si>
    <r>
      <t xml:space="preserve">Hiring Worksheet: enter values in blue (see Instructions below)
</t>
    </r>
    <r>
      <rPr>
        <b/>
        <sz val="11"/>
        <color rgb="FFFF0000"/>
        <rFont val="Calibri"/>
        <family val="2"/>
        <scheme val="minor"/>
      </rPr>
      <t>*FY27 Fringe Rates are tentative and are not yet approved*</t>
    </r>
  </si>
  <si>
    <r>
      <rPr>
        <b/>
        <sz val="11"/>
        <color theme="1"/>
        <rFont val="Calibri"/>
        <family val="2"/>
        <scheme val="minor"/>
      </rPr>
      <t>Enter values in blue: non-salary $ available to be converted to salary and benefits</t>
    </r>
    <r>
      <rPr>
        <b/>
        <sz val="11"/>
        <color rgb="FFFF0000"/>
        <rFont val="Calibri"/>
        <family val="2"/>
        <scheme val="minor"/>
      </rPr>
      <t xml:space="preserve">
*FY27 Fringe Rates are tentative and are not yet approved*</t>
    </r>
  </si>
  <si>
    <r>
      <t xml:space="preserve">Enter/replace values in blue: use salary account code and salary amount
</t>
    </r>
    <r>
      <rPr>
        <b/>
        <sz val="11"/>
        <color rgb="FFFF0000"/>
        <rFont val="Calibri"/>
        <family val="2"/>
        <scheme val="minor"/>
      </rPr>
      <t>*FY27 Fringe Rates are tentative and are not yet approved*</t>
    </r>
  </si>
  <si>
    <t xml:space="preserve">Reminder: for GRAs, transfer cash for tuition if it is part of cost share.  </t>
  </si>
  <si>
    <t>Grand Totals</t>
  </si>
  <si>
    <t>Graduate Student Totals</t>
  </si>
  <si>
    <t>Graduate Student Salary</t>
  </si>
  <si>
    <t>Part-time Other Researcher Totals</t>
  </si>
  <si>
    <t>Part-time Other Researcher Salary</t>
  </si>
  <si>
    <t>Other Researcher Totals</t>
  </si>
  <si>
    <t>Other Researcher Salary</t>
  </si>
  <si>
    <t>Faculty Salary Totals</t>
  </si>
  <si>
    <t xml:space="preserve">Notes: </t>
  </si>
  <si>
    <t>Faculty Salary</t>
  </si>
  <si>
    <t>Speedtype</t>
  </si>
  <si>
    <t>Employee Name</t>
  </si>
  <si>
    <t>Salary expense</t>
  </si>
  <si>
    <t>Enter/replace values in blue: enter salary account code and salary expense</t>
  </si>
  <si>
    <t>FY27 Cost Share Salary and benefits worksheet</t>
  </si>
  <si>
    <r>
      <t xml:space="preserve">Enter/replace values in blue: enter salary account code and salary expense
</t>
    </r>
    <r>
      <rPr>
        <b/>
        <sz val="11"/>
        <color rgb="FFFF0000"/>
        <rFont val="Calibri"/>
        <family val="2"/>
        <scheme val="minor"/>
      </rPr>
      <t>*FY27 Fringe Rates are tentative and are not yet approved*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</si>
</sst>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&quot;$&quot;* #,##0_);_(&quot;$&quot;* \(#,##0\);_(&quot;$&quot;* &quot;-&quot;?_);_(@_)"/>
    <numFmt numFmtId="169" formatCode="0.0"/>
    <numFmt numFmtId="170" formatCode="#,##0;\(#,##0\)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0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/>
  </cellStyleXfs>
  <cellXfs count="275">
    <xf numFmtId="0" fontId="0" fillId="0" borderId="0" xfId="0"/>
    <xf numFmtId="165" fontId="0" fillId="0" borderId="0" xfId="0" applyNumberFormat="1"/>
    <xf numFmtId="0" fontId="3" fillId="0" borderId="4" xfId="0" applyFont="1" applyBorder="1" applyAlignment="1">
      <alignment horizontal="right"/>
    </xf>
    <xf numFmtId="0" fontId="2" fillId="0" borderId="15" xfId="0" applyFont="1" applyBorder="1"/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16" xfId="0" applyFont="1" applyBorder="1"/>
    <xf numFmtId="0" fontId="0" fillId="0" borderId="12" xfId="0" applyBorder="1"/>
    <xf numFmtId="0" fontId="2" fillId="0" borderId="0" xfId="0" applyFont="1"/>
    <xf numFmtId="164" fontId="0" fillId="0" borderId="1" xfId="2" applyNumberFormat="1" applyFont="1" applyFill="1" applyBorder="1"/>
    <xf numFmtId="164" fontId="0" fillId="0" borderId="0" xfId="2" applyNumberFormat="1" applyFont="1" applyFill="1" applyBorder="1"/>
    <xf numFmtId="0" fontId="2" fillId="0" borderId="14" xfId="0" applyFont="1" applyBorder="1"/>
    <xf numFmtId="0" fontId="2" fillId="0" borderId="0" xfId="0" applyFont="1" applyAlignment="1">
      <alignment wrapText="1"/>
    </xf>
    <xf numFmtId="165" fontId="2" fillId="0" borderId="0" xfId="0" applyNumberFormat="1" applyFont="1"/>
    <xf numFmtId="166" fontId="0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0" fillId="0" borderId="0" xfId="1" applyFont="1" applyFill="1" applyBorder="1"/>
    <xf numFmtId="0" fontId="2" fillId="0" borderId="0" xfId="0" applyFont="1" applyAlignment="1">
      <alignment horizontal="center"/>
    </xf>
    <xf numFmtId="166" fontId="0" fillId="0" borderId="0" xfId="0" applyNumberFormat="1"/>
    <xf numFmtId="0" fontId="0" fillId="0" borderId="21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6" fontId="0" fillId="0" borderId="21" xfId="1" applyNumberFormat="1" applyFont="1" applyBorder="1"/>
    <xf numFmtId="166" fontId="0" fillId="0" borderId="24" xfId="1" applyNumberFormat="1" applyFont="1" applyBorder="1"/>
    <xf numFmtId="166" fontId="0" fillId="0" borderId="33" xfId="1" applyNumberFormat="1" applyFont="1" applyBorder="1"/>
    <xf numFmtId="164" fontId="0" fillId="0" borderId="20" xfId="2" applyNumberFormat="1" applyFont="1" applyBorder="1"/>
    <xf numFmtId="166" fontId="0" fillId="0" borderId="22" xfId="1" applyNumberFormat="1" applyFont="1" applyBorder="1"/>
    <xf numFmtId="164" fontId="0" fillId="0" borderId="23" xfId="2" applyNumberFormat="1" applyFont="1" applyBorder="1"/>
    <xf numFmtId="166" fontId="0" fillId="0" borderId="25" xfId="1" applyNumberFormat="1" applyFont="1" applyBorder="1"/>
    <xf numFmtId="166" fontId="0" fillId="0" borderId="35" xfId="1" applyNumberFormat="1" applyFont="1" applyBorder="1"/>
    <xf numFmtId="0" fontId="6" fillId="0" borderId="36" xfId="0" applyFont="1" applyBorder="1" applyAlignment="1">
      <alignment horizontal="right"/>
    </xf>
    <xf numFmtId="166" fontId="0" fillId="0" borderId="39" xfId="1" applyNumberFormat="1" applyFont="1" applyBorder="1"/>
    <xf numFmtId="166" fontId="0" fillId="0" borderId="40" xfId="1" applyNumberFormat="1" applyFont="1" applyBorder="1"/>
    <xf numFmtId="166" fontId="0" fillId="0" borderId="41" xfId="1" applyNumberFormat="1" applyFont="1" applyBorder="1"/>
    <xf numFmtId="0" fontId="0" fillId="0" borderId="22" xfId="1" applyNumberFormat="1" applyFont="1" applyBorder="1"/>
    <xf numFmtId="0" fontId="0" fillId="0" borderId="25" xfId="1" applyNumberFormat="1" applyFont="1" applyBorder="1"/>
    <xf numFmtId="0" fontId="0" fillId="0" borderId="28" xfId="1" applyNumberFormat="1" applyFont="1" applyBorder="1"/>
    <xf numFmtId="0" fontId="7" fillId="0" borderId="0" xfId="4"/>
    <xf numFmtId="0" fontId="7" fillId="0" borderId="0" xfId="4" quotePrefix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2" fillId="0" borderId="43" xfId="0" applyFont="1" applyBorder="1"/>
    <xf numFmtId="0" fontId="0" fillId="0" borderId="22" xfId="0" applyBorder="1"/>
    <xf numFmtId="0" fontId="0" fillId="0" borderId="25" xfId="0" applyBorder="1"/>
    <xf numFmtId="0" fontId="0" fillId="0" borderId="28" xfId="0" applyBorder="1"/>
    <xf numFmtId="0" fontId="5" fillId="0" borderId="0" xfId="0" applyFont="1"/>
    <xf numFmtId="166" fontId="9" fillId="0" borderId="0" xfId="0" applyNumberFormat="1" applyFont="1"/>
    <xf numFmtId="166" fontId="13" fillId="0" borderId="0" xfId="0" applyNumberFormat="1" applyFont="1"/>
    <xf numFmtId="0" fontId="0" fillId="0" borderId="44" xfId="0" applyBorder="1"/>
    <xf numFmtId="0" fontId="0" fillId="0" borderId="45" xfId="0" applyBorder="1"/>
    <xf numFmtId="166" fontId="7" fillId="0" borderId="0" xfId="4" applyNumberFormat="1" applyFill="1" applyBorder="1"/>
    <xf numFmtId="166" fontId="7" fillId="0" borderId="0" xfId="4" applyNumberFormat="1" applyBorder="1"/>
    <xf numFmtId="0" fontId="0" fillId="0" borderId="46" xfId="0" applyBorder="1"/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2" borderId="58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0" fillId="2" borderId="51" xfId="0" applyFill="1" applyBorder="1" applyProtection="1">
      <protection locked="0"/>
    </xf>
    <xf numFmtId="0" fontId="3" fillId="0" borderId="54" xfId="0" applyFont="1" applyBorder="1" applyAlignment="1">
      <alignment horizontal="right"/>
    </xf>
    <xf numFmtId="166" fontId="3" fillId="0" borderId="6" xfId="0" applyNumberFormat="1" applyFont="1" applyBorder="1"/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0" fillId="2" borderId="64" xfId="0" applyFill="1" applyBorder="1" applyProtection="1">
      <protection locked="0"/>
    </xf>
    <xf numFmtId="0" fontId="0" fillId="2" borderId="65" xfId="0" applyFill="1" applyBorder="1" applyProtection="1">
      <protection locked="0"/>
    </xf>
    <xf numFmtId="0" fontId="0" fillId="2" borderId="66" xfId="0" applyFill="1" applyBorder="1" applyProtection="1">
      <protection locked="0"/>
    </xf>
    <xf numFmtId="169" fontId="0" fillId="0" borderId="0" xfId="0" applyNumberFormat="1"/>
    <xf numFmtId="164" fontId="0" fillId="0" borderId="22" xfId="2" applyNumberFormat="1" applyFont="1" applyFill="1" applyBorder="1"/>
    <xf numFmtId="164" fontId="0" fillId="0" borderId="25" xfId="2" applyNumberFormat="1" applyFont="1" applyFill="1" applyBorder="1"/>
    <xf numFmtId="164" fontId="0" fillId="0" borderId="28" xfId="2" applyNumberFormat="1" applyFont="1" applyFill="1" applyBorder="1"/>
    <xf numFmtId="0" fontId="14" fillId="0" borderId="0" xfId="0" applyFont="1"/>
    <xf numFmtId="166" fontId="9" fillId="0" borderId="0" xfId="4" applyNumberFormat="1" applyFont="1" applyBorder="1"/>
    <xf numFmtId="168" fontId="0" fillId="0" borderId="21" xfId="0" applyNumberFormat="1" applyBorder="1"/>
    <xf numFmtId="168" fontId="0" fillId="0" borderId="22" xfId="0" applyNumberFormat="1" applyBorder="1"/>
    <xf numFmtId="168" fontId="0" fillId="0" borderId="24" xfId="0" applyNumberFormat="1" applyBorder="1"/>
    <xf numFmtId="168" fontId="0" fillId="0" borderId="25" xfId="0" applyNumberFormat="1" applyBorder="1"/>
    <xf numFmtId="164" fontId="0" fillId="0" borderId="26" xfId="2" applyNumberFormat="1" applyFont="1" applyBorder="1"/>
    <xf numFmtId="168" fontId="0" fillId="0" borderId="27" xfId="0" applyNumberFormat="1" applyBorder="1"/>
    <xf numFmtId="168" fontId="0" fillId="0" borderId="28" xfId="0" applyNumberFormat="1" applyBorder="1"/>
    <xf numFmtId="166" fontId="0" fillId="0" borderId="28" xfId="1" applyNumberFormat="1" applyFont="1" applyBorder="1"/>
    <xf numFmtId="167" fontId="0" fillId="0" borderId="0" xfId="3" applyNumberFormat="1" applyFont="1" applyFill="1"/>
    <xf numFmtId="0" fontId="0" fillId="0" borderId="0" xfId="0" applyAlignment="1">
      <alignment wrapText="1"/>
    </xf>
    <xf numFmtId="0" fontId="2" fillId="0" borderId="19" xfId="0" applyFont="1" applyBorder="1"/>
    <xf numFmtId="0" fontId="0" fillId="0" borderId="19" xfId="0" applyBorder="1"/>
    <xf numFmtId="0" fontId="0" fillId="0" borderId="16" xfId="0" applyBorder="1"/>
    <xf numFmtId="0" fontId="2" fillId="0" borderId="13" xfId="0" applyFont="1" applyBorder="1"/>
    <xf numFmtId="0" fontId="2" fillId="0" borderId="11" xfId="0" applyFont="1" applyBorder="1"/>
    <xf numFmtId="0" fontId="0" fillId="0" borderId="1" xfId="0" applyBorder="1"/>
    <xf numFmtId="0" fontId="0" fillId="0" borderId="7" xfId="0" applyBorder="1"/>
    <xf numFmtId="0" fontId="2" fillId="0" borderId="3" xfId="0" applyFont="1" applyBorder="1"/>
    <xf numFmtId="164" fontId="0" fillId="0" borderId="3" xfId="2" applyNumberFormat="1" applyFont="1" applyFill="1" applyBorder="1"/>
    <xf numFmtId="0" fontId="0" fillId="0" borderId="2" xfId="0" applyBorder="1"/>
    <xf numFmtId="0" fontId="0" fillId="0" borderId="3" xfId="0" applyBorder="1"/>
    <xf numFmtId="164" fontId="0" fillId="0" borderId="2" xfId="2" applyNumberFormat="1" applyFont="1" applyFill="1" applyBorder="1"/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164" fontId="0" fillId="0" borderId="21" xfId="0" applyNumberFormat="1" applyBorder="1"/>
    <xf numFmtId="164" fontId="0" fillId="0" borderId="21" xfId="2" applyNumberFormat="1" applyFont="1" applyBorder="1"/>
    <xf numFmtId="164" fontId="0" fillId="0" borderId="24" xfId="0" applyNumberFormat="1" applyBorder="1"/>
    <xf numFmtId="164" fontId="0" fillId="0" borderId="24" xfId="2" applyNumberFormat="1" applyFont="1" applyBorder="1"/>
    <xf numFmtId="0" fontId="0" fillId="0" borderId="69" xfId="0" applyBorder="1"/>
    <xf numFmtId="164" fontId="0" fillId="0" borderId="27" xfId="0" applyNumberFormat="1" applyBorder="1"/>
    <xf numFmtId="164" fontId="0" fillId="0" borderId="27" xfId="2" applyNumberFormat="1" applyFont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64" fontId="3" fillId="0" borderId="57" xfId="2" applyNumberFormat="1" applyFont="1" applyFill="1" applyBorder="1"/>
    <xf numFmtId="166" fontId="3" fillId="0" borderId="67" xfId="1" applyNumberFormat="1" applyFont="1" applyFill="1" applyBorder="1"/>
    <xf numFmtId="166" fontId="3" fillId="0" borderId="68" xfId="1" applyNumberFormat="1" applyFont="1" applyFill="1" applyBorder="1"/>
    <xf numFmtId="166" fontId="0" fillId="0" borderId="30" xfId="1" applyNumberFormat="1" applyFont="1" applyBorder="1"/>
    <xf numFmtId="166" fontId="0" fillId="0" borderId="31" xfId="1" applyNumberFormat="1" applyFont="1" applyBorder="1"/>
    <xf numFmtId="0" fontId="4" fillId="0" borderId="0" xfId="0" applyFont="1"/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165" fontId="2" fillId="0" borderId="4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165" fontId="2" fillId="0" borderId="38" xfId="0" applyNumberFormat="1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169" fontId="0" fillId="3" borderId="0" xfId="0" applyNumberFormat="1" applyFill="1"/>
    <xf numFmtId="166" fontId="0" fillId="0" borderId="29" xfId="1" applyNumberFormat="1" applyFont="1" applyBorder="1"/>
    <xf numFmtId="0" fontId="0" fillId="4" borderId="0" xfId="0" applyFill="1"/>
    <xf numFmtId="0" fontId="2" fillId="0" borderId="76" xfId="0" applyFont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0" fillId="0" borderId="79" xfId="0" applyBorder="1"/>
    <xf numFmtId="9" fontId="0" fillId="0" borderId="0" xfId="2" applyFont="1"/>
    <xf numFmtId="9" fontId="0" fillId="0" borderId="0" xfId="0" applyNumberFormat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44" fontId="0" fillId="0" borderId="0" xfId="0" applyNumberFormat="1"/>
    <xf numFmtId="0" fontId="2" fillId="0" borderId="76" xfId="0" applyFont="1" applyBorder="1" applyAlignment="1">
      <alignment horizontal="center" wrapText="1"/>
    </xf>
    <xf numFmtId="170" fontId="17" fillId="0" borderId="0" xfId="5" applyNumberFormat="1" applyFont="1" applyAlignment="1">
      <alignment horizontal="right" vertical="center"/>
    </xf>
    <xf numFmtId="166" fontId="3" fillId="0" borderId="55" xfId="1" applyNumberFormat="1" applyFont="1" applyBorder="1"/>
    <xf numFmtId="166" fontId="3" fillId="0" borderId="56" xfId="0" applyNumberFormat="1" applyFont="1" applyBorder="1"/>
    <xf numFmtId="170" fontId="17" fillId="0" borderId="6" xfId="5" applyNumberFormat="1" applyFont="1" applyBorder="1" applyAlignment="1">
      <alignment horizontal="right" vertical="center"/>
    </xf>
    <xf numFmtId="0" fontId="0" fillId="2" borderId="23" xfId="0" applyFill="1" applyBorder="1" applyProtection="1">
      <protection locked="0"/>
    </xf>
    <xf numFmtId="0" fontId="2" fillId="0" borderId="81" xfId="0" applyFont="1" applyBorder="1" applyAlignment="1">
      <alignment horizontal="center" wrapText="1"/>
    </xf>
    <xf numFmtId="0" fontId="0" fillId="2" borderId="78" xfId="0" applyFill="1" applyBorder="1" applyProtection="1">
      <protection locked="0"/>
    </xf>
    <xf numFmtId="0" fontId="0" fillId="2" borderId="80" xfId="0" applyFill="1" applyBorder="1" applyProtection="1">
      <protection locked="0"/>
    </xf>
    <xf numFmtId="164" fontId="0" fillId="0" borderId="29" xfId="2" applyNumberFormat="1" applyFont="1" applyBorder="1"/>
    <xf numFmtId="164" fontId="0" fillId="0" borderId="30" xfId="2" applyNumberFormat="1" applyFont="1" applyBorder="1"/>
    <xf numFmtId="164" fontId="0" fillId="0" borderId="31" xfId="2" applyNumberFormat="1" applyFont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166" fontId="0" fillId="2" borderId="77" xfId="1" applyNumberFormat="1" applyFont="1" applyFill="1" applyBorder="1" applyProtection="1">
      <protection locked="0"/>
    </xf>
    <xf numFmtId="44" fontId="0" fillId="2" borderId="78" xfId="1" applyFont="1" applyFill="1" applyBorder="1" applyProtection="1">
      <protection locked="0"/>
    </xf>
    <xf numFmtId="166" fontId="0" fillId="2" borderId="78" xfId="1" applyNumberFormat="1" applyFont="1" applyFill="1" applyBorder="1" applyProtection="1">
      <protection locked="0"/>
    </xf>
    <xf numFmtId="166" fontId="0" fillId="2" borderId="80" xfId="1" applyNumberFormat="1" applyFont="1" applyFill="1" applyBorder="1" applyProtection="1">
      <protection locked="0"/>
    </xf>
    <xf numFmtId="164" fontId="0" fillId="0" borderId="32" xfId="2" applyNumberFormat="1" applyFont="1" applyBorder="1"/>
    <xf numFmtId="166" fontId="0" fillId="2" borderId="47" xfId="1" applyNumberFormat="1" applyFont="1" applyFill="1" applyBorder="1" applyProtection="1">
      <protection locked="0"/>
    </xf>
    <xf numFmtId="166" fontId="0" fillId="2" borderId="50" xfId="1" applyNumberFormat="1" applyFont="1" applyFill="1" applyBorder="1" applyProtection="1">
      <protection locked="0"/>
    </xf>
    <xf numFmtId="166" fontId="0" fillId="2" borderId="53" xfId="1" applyNumberFormat="1" applyFont="1" applyFill="1" applyBorder="1" applyProtection="1">
      <protection locked="0"/>
    </xf>
    <xf numFmtId="0" fontId="0" fillId="0" borderId="85" xfId="0" applyBorder="1"/>
    <xf numFmtId="0" fontId="2" fillId="3" borderId="76" xfId="0" applyFont="1" applyFill="1" applyBorder="1" applyAlignment="1">
      <alignment horizontal="center" vertical="center"/>
    </xf>
    <xf numFmtId="164" fontId="0" fillId="3" borderId="77" xfId="0" applyNumberFormat="1" applyFill="1" applyBorder="1"/>
    <xf numFmtId="164" fontId="0" fillId="3" borderId="78" xfId="0" applyNumberFormat="1" applyFill="1" applyBorder="1"/>
    <xf numFmtId="164" fontId="0" fillId="3" borderId="79" xfId="0" applyNumberFormat="1" applyFill="1" applyBorder="1"/>
    <xf numFmtId="164" fontId="0" fillId="3" borderId="80" xfId="0" applyNumberFormat="1" applyFill="1" applyBorder="1"/>
    <xf numFmtId="0" fontId="2" fillId="0" borderId="8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9" fillId="0" borderId="0" xfId="0" applyFont="1"/>
    <xf numFmtId="0" fontId="0" fillId="5" borderId="41" xfId="1" applyNumberFormat="1" applyFont="1" applyFill="1" applyBorder="1"/>
    <xf numFmtId="0" fontId="0" fillId="5" borderId="39" xfId="0" applyFill="1" applyBorder="1"/>
    <xf numFmtId="166" fontId="3" fillId="3" borderId="41" xfId="0" applyNumberFormat="1" applyFont="1" applyFill="1" applyBorder="1" applyProtection="1">
      <protection locked="0"/>
    </xf>
    <xf numFmtId="166" fontId="3" fillId="3" borderId="40" xfId="0" applyNumberFormat="1" applyFont="1" applyFill="1" applyBorder="1" applyProtection="1">
      <protection locked="0"/>
    </xf>
    <xf numFmtId="0" fontId="3" fillId="5" borderId="39" xfId="0" applyFont="1" applyFill="1" applyBorder="1" applyProtection="1">
      <protection locked="0"/>
    </xf>
    <xf numFmtId="0" fontId="3" fillId="3" borderId="39" xfId="0" applyFont="1" applyFill="1" applyBorder="1" applyAlignment="1" applyProtection="1">
      <alignment horizontal="right"/>
      <protection locked="0"/>
    </xf>
    <xf numFmtId="0" fontId="0" fillId="0" borderId="0" xfId="1" applyNumberFormat="1" applyFont="1" applyBorder="1"/>
    <xf numFmtId="0" fontId="0" fillId="5" borderId="38" xfId="1" applyNumberFormat="1" applyFont="1" applyFill="1" applyBorder="1"/>
    <xf numFmtId="0" fontId="0" fillId="5" borderId="37" xfId="0" applyFill="1" applyBorder="1"/>
    <xf numFmtId="166" fontId="6" fillId="3" borderId="38" xfId="1" applyNumberFormat="1" applyFont="1" applyFill="1" applyBorder="1"/>
    <xf numFmtId="166" fontId="6" fillId="3" borderId="42" xfId="1" applyNumberFormat="1" applyFont="1" applyFill="1" applyBorder="1"/>
    <xf numFmtId="0" fontId="6" fillId="5" borderId="37" xfId="0" applyFont="1" applyFill="1" applyBorder="1" applyProtection="1">
      <protection locked="0"/>
    </xf>
    <xf numFmtId="166" fontId="6" fillId="3" borderId="38" xfId="0" applyNumberFormat="1" applyFont="1" applyFill="1" applyBorder="1" applyProtection="1">
      <protection locked="0"/>
    </xf>
    <xf numFmtId="0" fontId="6" fillId="3" borderId="37" xfId="0" applyFont="1" applyFill="1" applyBorder="1" applyAlignment="1" applyProtection="1">
      <alignment horizontal="right"/>
      <protection locked="0"/>
    </xf>
    <xf numFmtId="0" fontId="0" fillId="0" borderId="28" xfId="1" applyNumberFormat="1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/>
    <xf numFmtId="166" fontId="0" fillId="0" borderId="27" xfId="1" applyNumberFormat="1" applyFont="1" applyBorder="1"/>
    <xf numFmtId="166" fontId="0" fillId="6" borderId="87" xfId="1" applyNumberFormat="1" applyFont="1" applyFill="1" applyBorder="1" applyProtection="1">
      <protection locked="0"/>
    </xf>
    <xf numFmtId="0" fontId="0" fillId="6" borderId="88" xfId="0" applyFill="1" applyBorder="1" applyProtection="1">
      <protection locked="0"/>
    </xf>
    <xf numFmtId="0" fontId="0" fillId="0" borderId="25" xfId="1" applyNumberFormat="1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3" xfId="0" applyBorder="1"/>
    <xf numFmtId="166" fontId="0" fillId="6" borderId="34" xfId="1" applyNumberFormat="1" applyFont="1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0" borderId="22" xfId="1" applyNumberFormat="1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0" xfId="0" applyBorder="1"/>
    <xf numFmtId="166" fontId="0" fillId="6" borderId="89" xfId="1" applyNumberFormat="1" applyFont="1" applyFill="1" applyBorder="1" applyProtection="1">
      <protection locked="0"/>
    </xf>
    <xf numFmtId="0" fontId="0" fillId="6" borderId="90" xfId="0" applyFill="1" applyBorder="1" applyProtection="1">
      <protection locked="0"/>
    </xf>
    <xf numFmtId="0" fontId="0" fillId="5" borderId="91" xfId="1" applyNumberFormat="1" applyFont="1" applyFill="1" applyBorder="1"/>
    <xf numFmtId="0" fontId="0" fillId="5" borderId="92" xfId="0" applyFill="1" applyBorder="1"/>
    <xf numFmtId="166" fontId="6" fillId="3" borderId="91" xfId="1" applyNumberFormat="1" applyFont="1" applyFill="1" applyBorder="1"/>
    <xf numFmtId="166" fontId="6" fillId="3" borderId="93" xfId="1" applyNumberFormat="1" applyFont="1" applyFill="1" applyBorder="1"/>
    <xf numFmtId="0" fontId="6" fillId="5" borderId="92" xfId="0" applyFont="1" applyFill="1" applyBorder="1" applyProtection="1">
      <protection locked="0"/>
    </xf>
    <xf numFmtId="166" fontId="6" fillId="3" borderId="91" xfId="0" applyNumberFormat="1" applyFont="1" applyFill="1" applyBorder="1" applyProtection="1">
      <protection locked="0"/>
    </xf>
    <xf numFmtId="0" fontId="6" fillId="3" borderId="92" xfId="0" applyFont="1" applyFill="1" applyBorder="1" applyAlignment="1" applyProtection="1">
      <alignment horizontal="right"/>
      <protection locked="0"/>
    </xf>
    <xf numFmtId="0" fontId="0" fillId="5" borderId="94" xfId="0" applyFill="1" applyBorder="1"/>
    <xf numFmtId="166" fontId="0" fillId="6" borderId="45" xfId="1" applyNumberFormat="1" applyFont="1" applyFill="1" applyBorder="1" applyProtection="1">
      <protection locked="0"/>
    </xf>
    <xf numFmtId="166" fontId="0" fillId="6" borderId="25" xfId="1" applyNumberFormat="1" applyFont="1" applyFill="1" applyBorder="1" applyProtection="1">
      <protection locked="0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66" fontId="0" fillId="6" borderId="22" xfId="1" applyNumberFormat="1" applyFont="1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2" fillId="0" borderId="6" xfId="0" applyFont="1" applyBorder="1" applyAlignment="1">
      <alignment horizontal="center" wrapText="1"/>
    </xf>
    <xf numFmtId="0" fontId="2" fillId="0" borderId="9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0" fillId="0" borderId="97" xfId="0" applyBorder="1" applyAlignment="1" applyProtection="1">
      <alignment horizontal="left" vertical="top" wrapText="1"/>
      <protection locked="0"/>
    </xf>
    <xf numFmtId="0" fontId="0" fillId="0" borderId="96" xfId="0" applyBorder="1" applyAlignment="1" applyProtection="1">
      <alignment horizontal="left" vertical="top" wrapText="1"/>
      <protection locked="0"/>
    </xf>
    <xf numFmtId="0" fontId="0" fillId="0" borderId="95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 applyProtection="1">
      <alignment horizontal="center"/>
      <protection locked="0"/>
    </xf>
    <xf numFmtId="0" fontId="6" fillId="5" borderId="99" xfId="0" applyFont="1" applyFill="1" applyBorder="1" applyProtection="1">
      <protection locked="0"/>
    </xf>
    <xf numFmtId="166" fontId="6" fillId="3" borderId="100" xfId="1" applyNumberFormat="1" applyFont="1" applyFill="1" applyBorder="1"/>
    <xf numFmtId="166" fontId="6" fillId="3" borderId="101" xfId="1" applyNumberFormat="1" applyFont="1" applyFill="1" applyBorder="1"/>
  </cellXfs>
  <cellStyles count="6">
    <cellStyle name="Comma" xfId="3" builtinId="3"/>
    <cellStyle name="Currency" xfId="1" builtinId="4"/>
    <cellStyle name="Hyperlink" xfId="4" builtinId="8"/>
    <cellStyle name="Normal" xfId="0" builtinId="0"/>
    <cellStyle name="Normal 2" xfId="5" xr:uid="{F93C4D41-47F8-4A30-9585-BCE35E4B716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11</xdr:col>
      <xdr:colOff>353448</xdr:colOff>
      <xdr:row>54</xdr:row>
      <xdr:rowOff>87429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57143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57150</xdr:rowOff>
    </xdr:from>
    <xdr:to>
      <xdr:col>11</xdr:col>
      <xdr:colOff>254400</xdr:colOff>
      <xdr:row>67</xdr:row>
      <xdr:rowOff>1087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67850"/>
          <a:ext cx="6961905" cy="14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vl7113\Downloads\FY27%20Costshare%20Salary%20and%20Benefits%20Worksheet.xlsx" TargetMode="External"/><Relationship Id="rId1" Type="http://schemas.openxmlformats.org/officeDocument/2006/relationships/externalLinkPath" Target="file:///C:\Users\rovl7113\Downloads\FY27%20Costshare%20Salary%20and%20Benefits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inge rates and acct codes"/>
      <sheetName val="Hiring"/>
      <sheetName val="Convert Operating to Salary"/>
      <sheetName val="Benefits ST Lookup"/>
      <sheetName val="EPC lookup"/>
      <sheetName val="ST EPC data"/>
      <sheetName val="Fringe by acct"/>
      <sheetName val="Rates lookup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ACCT_CODE</v>
          </cell>
          <cell r="J1" t="str">
            <v>Sal Budget code</v>
          </cell>
          <cell r="K1" t="str">
            <v>Ben budget code</v>
          </cell>
        </row>
        <row r="2">
          <cell r="A2">
            <v>400000</v>
          </cell>
          <cell r="J2">
            <v>400000</v>
          </cell>
          <cell r="K2">
            <v>418400</v>
          </cell>
        </row>
        <row r="3">
          <cell r="A3">
            <v>400001</v>
          </cell>
          <cell r="J3">
            <v>400000</v>
          </cell>
          <cell r="K3">
            <v>418400</v>
          </cell>
        </row>
        <row r="4">
          <cell r="A4">
            <v>400100</v>
          </cell>
          <cell r="J4">
            <v>400000</v>
          </cell>
          <cell r="K4">
            <v>418400</v>
          </cell>
        </row>
        <row r="5">
          <cell r="A5">
            <v>400102</v>
          </cell>
          <cell r="J5">
            <v>400000</v>
          </cell>
          <cell r="K5">
            <v>418400</v>
          </cell>
        </row>
        <row r="6">
          <cell r="A6">
            <v>400103</v>
          </cell>
          <cell r="J6">
            <v>400000</v>
          </cell>
          <cell r="K6">
            <v>418400</v>
          </cell>
        </row>
        <row r="7">
          <cell r="A7">
            <v>400104</v>
          </cell>
          <cell r="J7">
            <v>400000</v>
          </cell>
          <cell r="K7">
            <v>418400</v>
          </cell>
        </row>
        <row r="8">
          <cell r="A8">
            <v>400105</v>
          </cell>
          <cell r="J8">
            <v>400000</v>
          </cell>
          <cell r="K8">
            <v>418400</v>
          </cell>
        </row>
        <row r="9">
          <cell r="A9">
            <v>400120</v>
          </cell>
        </row>
        <row r="10">
          <cell r="A10">
            <v>400121</v>
          </cell>
        </row>
        <row r="11">
          <cell r="A11">
            <v>400141</v>
          </cell>
          <cell r="J11">
            <v>400000</v>
          </cell>
          <cell r="K11">
            <v>418400</v>
          </cell>
        </row>
        <row r="12">
          <cell r="A12">
            <v>400142</v>
          </cell>
          <cell r="J12">
            <v>400000</v>
          </cell>
          <cell r="K12">
            <v>418400</v>
          </cell>
        </row>
        <row r="13">
          <cell r="A13">
            <v>400144</v>
          </cell>
          <cell r="J13">
            <v>400000</v>
          </cell>
          <cell r="K13">
            <v>418400</v>
          </cell>
        </row>
        <row r="14">
          <cell r="A14">
            <v>400146</v>
          </cell>
          <cell r="J14">
            <v>400000</v>
          </cell>
          <cell r="K14">
            <v>418400</v>
          </cell>
        </row>
        <row r="15">
          <cell r="A15">
            <v>400169</v>
          </cell>
          <cell r="J15">
            <v>400000</v>
          </cell>
          <cell r="K15">
            <v>418400</v>
          </cell>
        </row>
        <row r="16">
          <cell r="A16">
            <v>400190</v>
          </cell>
          <cell r="J16">
            <v>400190</v>
          </cell>
          <cell r="K16">
            <v>418510</v>
          </cell>
        </row>
        <row r="17">
          <cell r="A17">
            <v>400210</v>
          </cell>
          <cell r="J17">
            <v>400190</v>
          </cell>
          <cell r="K17">
            <v>418510</v>
          </cell>
        </row>
        <row r="18">
          <cell r="A18">
            <v>400241</v>
          </cell>
          <cell r="J18">
            <v>400190</v>
          </cell>
          <cell r="K18">
            <v>418510</v>
          </cell>
        </row>
        <row r="19">
          <cell r="A19">
            <v>400242</v>
          </cell>
          <cell r="J19">
            <v>400190</v>
          </cell>
          <cell r="K19">
            <v>418510</v>
          </cell>
        </row>
        <row r="20">
          <cell r="A20">
            <v>400243</v>
          </cell>
          <cell r="J20">
            <v>400190</v>
          </cell>
          <cell r="K20">
            <v>418510</v>
          </cell>
        </row>
        <row r="21">
          <cell r="A21">
            <v>400244</v>
          </cell>
          <cell r="J21">
            <v>400190</v>
          </cell>
          <cell r="K21">
            <v>418510</v>
          </cell>
        </row>
        <row r="22">
          <cell r="A22">
            <v>400269</v>
          </cell>
          <cell r="J22">
            <v>400190</v>
          </cell>
          <cell r="K22">
            <v>418510</v>
          </cell>
        </row>
        <row r="23">
          <cell r="A23">
            <v>400290</v>
          </cell>
          <cell r="J23">
            <v>400290</v>
          </cell>
          <cell r="K23">
            <v>418610</v>
          </cell>
        </row>
        <row r="24">
          <cell r="A24">
            <v>400310</v>
          </cell>
          <cell r="J24">
            <v>400290</v>
          </cell>
          <cell r="K24">
            <v>418610</v>
          </cell>
        </row>
        <row r="25">
          <cell r="A25">
            <v>400341</v>
          </cell>
          <cell r="J25">
            <v>400290</v>
          </cell>
          <cell r="K25">
            <v>418610</v>
          </cell>
        </row>
        <row r="26">
          <cell r="A26">
            <v>400342</v>
          </cell>
          <cell r="J26">
            <v>400290</v>
          </cell>
          <cell r="K26">
            <v>418610</v>
          </cell>
        </row>
        <row r="27">
          <cell r="A27">
            <v>400369</v>
          </cell>
          <cell r="J27">
            <v>400290</v>
          </cell>
          <cell r="K27">
            <v>418610</v>
          </cell>
        </row>
        <row r="28">
          <cell r="A28">
            <v>400390</v>
          </cell>
          <cell r="J28">
            <v>400390</v>
          </cell>
          <cell r="K28">
            <v>418710</v>
          </cell>
        </row>
        <row r="29">
          <cell r="A29">
            <v>400500</v>
          </cell>
          <cell r="J29">
            <v>400390</v>
          </cell>
          <cell r="K29">
            <v>418710</v>
          </cell>
        </row>
        <row r="30">
          <cell r="A30">
            <v>400501</v>
          </cell>
          <cell r="J30">
            <v>400390</v>
          </cell>
          <cell r="K30">
            <v>419110</v>
          </cell>
        </row>
        <row r="31">
          <cell r="A31">
            <v>400542</v>
          </cell>
          <cell r="J31">
            <v>400390</v>
          </cell>
          <cell r="K31">
            <v>418710</v>
          </cell>
        </row>
        <row r="32">
          <cell r="A32">
            <v>400549</v>
          </cell>
          <cell r="J32">
            <v>400390</v>
          </cell>
          <cell r="K32">
            <v>418710</v>
          </cell>
        </row>
        <row r="33">
          <cell r="A33">
            <v>400550</v>
          </cell>
          <cell r="J33">
            <v>400550</v>
          </cell>
          <cell r="K33">
            <v>418810</v>
          </cell>
        </row>
        <row r="34">
          <cell r="A34">
            <v>400600</v>
          </cell>
          <cell r="J34">
            <v>400550</v>
          </cell>
          <cell r="K34">
            <v>418810</v>
          </cell>
        </row>
        <row r="35">
          <cell r="A35">
            <v>400669</v>
          </cell>
          <cell r="J35">
            <v>400550</v>
          </cell>
          <cell r="K35">
            <v>418810</v>
          </cell>
        </row>
        <row r="36">
          <cell r="A36">
            <v>400690</v>
          </cell>
          <cell r="J36">
            <v>400690</v>
          </cell>
          <cell r="K36">
            <v>418910</v>
          </cell>
        </row>
        <row r="37">
          <cell r="A37">
            <v>400710</v>
          </cell>
          <cell r="J37">
            <v>400690</v>
          </cell>
          <cell r="K37">
            <v>418910</v>
          </cell>
        </row>
        <row r="38">
          <cell r="A38">
            <v>400711</v>
          </cell>
          <cell r="J38">
            <v>400690</v>
          </cell>
          <cell r="K38">
            <v>418910</v>
          </cell>
        </row>
        <row r="39">
          <cell r="A39">
            <v>400712</v>
          </cell>
          <cell r="J39">
            <v>400690</v>
          </cell>
          <cell r="K39">
            <v>418910</v>
          </cell>
        </row>
        <row r="40">
          <cell r="A40">
            <v>400713</v>
          </cell>
          <cell r="J40">
            <v>400690</v>
          </cell>
          <cell r="K40">
            <v>418910</v>
          </cell>
        </row>
        <row r="41">
          <cell r="A41">
            <v>400714</v>
          </cell>
          <cell r="J41">
            <v>400690</v>
          </cell>
          <cell r="K41">
            <v>418910</v>
          </cell>
        </row>
        <row r="42">
          <cell r="A42">
            <v>400715</v>
          </cell>
          <cell r="J42">
            <v>400690</v>
          </cell>
          <cell r="K42">
            <v>418910</v>
          </cell>
        </row>
        <row r="43">
          <cell r="A43">
            <v>400716</v>
          </cell>
          <cell r="J43">
            <v>400690</v>
          </cell>
          <cell r="K43">
            <v>419010</v>
          </cell>
        </row>
        <row r="44">
          <cell r="A44">
            <v>400741</v>
          </cell>
          <cell r="J44">
            <v>400690</v>
          </cell>
          <cell r="K44">
            <v>419010</v>
          </cell>
        </row>
        <row r="45">
          <cell r="A45">
            <v>400742</v>
          </cell>
          <cell r="J45">
            <v>400690</v>
          </cell>
          <cell r="K45">
            <v>419010</v>
          </cell>
        </row>
        <row r="46">
          <cell r="A46">
            <v>400769</v>
          </cell>
          <cell r="J46">
            <v>400690</v>
          </cell>
          <cell r="K46">
            <v>419010</v>
          </cell>
        </row>
        <row r="47">
          <cell r="A47">
            <v>400790</v>
          </cell>
          <cell r="J47">
            <v>400790</v>
          </cell>
          <cell r="K47">
            <v>419010</v>
          </cell>
        </row>
        <row r="48">
          <cell r="A48">
            <v>400840</v>
          </cell>
          <cell r="J48">
            <v>400790</v>
          </cell>
          <cell r="K48">
            <v>419010</v>
          </cell>
        </row>
        <row r="49">
          <cell r="A49">
            <v>400889</v>
          </cell>
          <cell r="J49">
            <v>400790</v>
          </cell>
          <cell r="K49">
            <v>419010</v>
          </cell>
        </row>
        <row r="50">
          <cell r="A50">
            <v>400890</v>
          </cell>
          <cell r="J50">
            <v>400790</v>
          </cell>
          <cell r="K50">
            <v>419110</v>
          </cell>
        </row>
        <row r="51">
          <cell r="A51">
            <v>400905</v>
          </cell>
          <cell r="J51">
            <v>400790</v>
          </cell>
          <cell r="K51">
            <v>419110</v>
          </cell>
        </row>
        <row r="52">
          <cell r="A52">
            <v>400926</v>
          </cell>
          <cell r="J52">
            <v>400790</v>
          </cell>
          <cell r="K52">
            <v>419110</v>
          </cell>
        </row>
        <row r="53">
          <cell r="A53">
            <v>400930</v>
          </cell>
          <cell r="J53">
            <v>400790</v>
          </cell>
          <cell r="K53">
            <v>419110</v>
          </cell>
        </row>
        <row r="54">
          <cell r="A54">
            <v>400960</v>
          </cell>
          <cell r="J54">
            <v>400790</v>
          </cell>
          <cell r="K54">
            <v>419110</v>
          </cell>
        </row>
        <row r="55">
          <cell r="A55">
            <v>400985</v>
          </cell>
          <cell r="J55">
            <v>400790</v>
          </cell>
          <cell r="K55">
            <v>419110</v>
          </cell>
        </row>
        <row r="56">
          <cell r="A56">
            <v>400995</v>
          </cell>
          <cell r="J56">
            <v>400790</v>
          </cell>
          <cell r="K56">
            <v>419110</v>
          </cell>
        </row>
        <row r="57">
          <cell r="A57">
            <v>401005</v>
          </cell>
          <cell r="J57">
            <v>401005</v>
          </cell>
          <cell r="K57">
            <v>421210</v>
          </cell>
        </row>
        <row r="58">
          <cell r="A58">
            <v>401010</v>
          </cell>
          <cell r="J58">
            <v>401005</v>
          </cell>
          <cell r="K58">
            <v>421210</v>
          </cell>
        </row>
        <row r="59">
          <cell r="A59">
            <v>401049</v>
          </cell>
          <cell r="J59">
            <v>401005</v>
          </cell>
          <cell r="K59">
            <v>421210</v>
          </cell>
        </row>
        <row r="60">
          <cell r="A60">
            <v>401050</v>
          </cell>
          <cell r="J60">
            <v>401050</v>
          </cell>
          <cell r="K60">
            <v>421310</v>
          </cell>
        </row>
        <row r="61">
          <cell r="A61">
            <v>401055</v>
          </cell>
          <cell r="J61">
            <v>401050</v>
          </cell>
          <cell r="K61">
            <v>421310</v>
          </cell>
        </row>
        <row r="62">
          <cell r="A62">
            <v>401069</v>
          </cell>
          <cell r="J62">
            <v>401050</v>
          </cell>
          <cell r="K62">
            <v>421310</v>
          </cell>
        </row>
        <row r="63">
          <cell r="A63">
            <v>401070</v>
          </cell>
          <cell r="J63">
            <v>401070</v>
          </cell>
          <cell r="K63">
            <v>421370</v>
          </cell>
        </row>
        <row r="64">
          <cell r="A64">
            <v>401075</v>
          </cell>
          <cell r="J64">
            <v>401070</v>
          </cell>
          <cell r="K64">
            <v>421370</v>
          </cell>
        </row>
        <row r="65">
          <cell r="A65">
            <v>401099</v>
          </cell>
          <cell r="J65">
            <v>401070</v>
          </cell>
          <cell r="K65">
            <v>421370</v>
          </cell>
        </row>
        <row r="66">
          <cell r="A66">
            <v>401100</v>
          </cell>
          <cell r="J66">
            <v>401100</v>
          </cell>
          <cell r="K66">
            <v>421010</v>
          </cell>
        </row>
        <row r="67">
          <cell r="A67">
            <v>401110</v>
          </cell>
          <cell r="J67">
            <v>401100</v>
          </cell>
          <cell r="K67">
            <v>421010</v>
          </cell>
        </row>
        <row r="68">
          <cell r="A68">
            <v>401141</v>
          </cell>
          <cell r="J68">
            <v>401100</v>
          </cell>
          <cell r="K68">
            <v>421010</v>
          </cell>
        </row>
        <row r="69">
          <cell r="A69">
            <v>401142</v>
          </cell>
          <cell r="J69">
            <v>401100</v>
          </cell>
          <cell r="K69">
            <v>421010</v>
          </cell>
        </row>
        <row r="70">
          <cell r="A70">
            <v>401143</v>
          </cell>
          <cell r="J70">
            <v>401100</v>
          </cell>
          <cell r="K70">
            <v>421010</v>
          </cell>
        </row>
        <row r="71">
          <cell r="A71">
            <v>401144</v>
          </cell>
          <cell r="J71">
            <v>401100</v>
          </cell>
          <cell r="K71">
            <v>421010</v>
          </cell>
        </row>
        <row r="72">
          <cell r="A72">
            <v>401145</v>
          </cell>
          <cell r="J72">
            <v>401100</v>
          </cell>
          <cell r="K72">
            <v>421010</v>
          </cell>
        </row>
        <row r="73">
          <cell r="A73">
            <v>401149</v>
          </cell>
          <cell r="J73">
            <v>401100</v>
          </cell>
          <cell r="K73">
            <v>421010</v>
          </cell>
        </row>
        <row r="74">
          <cell r="A74">
            <v>401150</v>
          </cell>
          <cell r="J74">
            <v>401150</v>
          </cell>
          <cell r="K74">
            <v>421110</v>
          </cell>
        </row>
        <row r="75">
          <cell r="A75">
            <v>401155</v>
          </cell>
          <cell r="J75">
            <v>401150</v>
          </cell>
          <cell r="K75">
            <v>421110</v>
          </cell>
        </row>
        <row r="76">
          <cell r="A76">
            <v>401169</v>
          </cell>
          <cell r="J76">
            <v>401150</v>
          </cell>
          <cell r="K76">
            <v>421110</v>
          </cell>
        </row>
        <row r="77">
          <cell r="A77">
            <v>401170</v>
          </cell>
          <cell r="J77">
            <v>401170</v>
          </cell>
          <cell r="K77">
            <v>421170</v>
          </cell>
        </row>
        <row r="78">
          <cell r="A78">
            <v>401175</v>
          </cell>
          <cell r="J78">
            <v>401170</v>
          </cell>
          <cell r="K78">
            <v>421170</v>
          </cell>
        </row>
        <row r="79">
          <cell r="A79">
            <v>401180</v>
          </cell>
          <cell r="J79">
            <v>401170</v>
          </cell>
          <cell r="K79">
            <v>421170</v>
          </cell>
        </row>
        <row r="80">
          <cell r="A80">
            <v>401199</v>
          </cell>
          <cell r="J80">
            <v>401170</v>
          </cell>
          <cell r="K80">
            <v>421170</v>
          </cell>
        </row>
        <row r="81">
          <cell r="A81">
            <v>401200</v>
          </cell>
          <cell r="J81">
            <v>401200</v>
          </cell>
          <cell r="K81">
            <v>420500</v>
          </cell>
        </row>
        <row r="82">
          <cell r="A82">
            <v>401300</v>
          </cell>
          <cell r="J82">
            <v>401200</v>
          </cell>
          <cell r="K82">
            <v>420500</v>
          </cell>
        </row>
        <row r="83">
          <cell r="A83">
            <v>401341</v>
          </cell>
          <cell r="J83">
            <v>401200</v>
          </cell>
          <cell r="K83">
            <v>420500</v>
          </cell>
        </row>
        <row r="84">
          <cell r="A84">
            <v>401342</v>
          </cell>
          <cell r="J84">
            <v>401200</v>
          </cell>
          <cell r="K84">
            <v>420500</v>
          </cell>
        </row>
        <row r="85">
          <cell r="A85">
            <v>401343</v>
          </cell>
          <cell r="J85">
            <v>401200</v>
          </cell>
          <cell r="K85">
            <v>420500</v>
          </cell>
        </row>
        <row r="86">
          <cell r="A86">
            <v>401344</v>
          </cell>
          <cell r="J86">
            <v>401200</v>
          </cell>
          <cell r="K86">
            <v>420500</v>
          </cell>
        </row>
        <row r="87">
          <cell r="A87">
            <v>401345</v>
          </cell>
          <cell r="J87">
            <v>401200</v>
          </cell>
          <cell r="K87">
            <v>420500</v>
          </cell>
        </row>
        <row r="88">
          <cell r="A88">
            <v>401349</v>
          </cell>
          <cell r="J88">
            <v>401200</v>
          </cell>
          <cell r="K88">
            <v>420500</v>
          </cell>
        </row>
        <row r="89">
          <cell r="A89">
            <v>401350</v>
          </cell>
          <cell r="J89">
            <v>401350</v>
          </cell>
          <cell r="K89">
            <v>420910</v>
          </cell>
        </row>
        <row r="90">
          <cell r="A90">
            <v>401355</v>
          </cell>
          <cell r="J90">
            <v>401350</v>
          </cell>
          <cell r="K90">
            <v>420910</v>
          </cell>
        </row>
        <row r="91">
          <cell r="A91">
            <v>401360</v>
          </cell>
          <cell r="J91">
            <v>401350</v>
          </cell>
          <cell r="K91">
            <v>420910</v>
          </cell>
        </row>
        <row r="92">
          <cell r="A92">
            <v>401369</v>
          </cell>
          <cell r="J92">
            <v>401350</v>
          </cell>
          <cell r="K92">
            <v>420910</v>
          </cell>
        </row>
        <row r="93">
          <cell r="A93">
            <v>401370</v>
          </cell>
          <cell r="J93">
            <v>401370</v>
          </cell>
          <cell r="K93">
            <v>420970</v>
          </cell>
        </row>
        <row r="94">
          <cell r="A94">
            <v>401400</v>
          </cell>
          <cell r="J94">
            <v>401370</v>
          </cell>
          <cell r="K94">
            <v>420970</v>
          </cell>
        </row>
        <row r="95">
          <cell r="A95">
            <v>401440</v>
          </cell>
          <cell r="J95">
            <v>401370</v>
          </cell>
          <cell r="K95">
            <v>420970</v>
          </cell>
        </row>
        <row r="96">
          <cell r="A96">
            <v>401449</v>
          </cell>
          <cell r="J96">
            <v>401370</v>
          </cell>
          <cell r="K96">
            <v>420970</v>
          </cell>
        </row>
        <row r="97">
          <cell r="A97">
            <v>401450</v>
          </cell>
          <cell r="J97">
            <v>401450</v>
          </cell>
          <cell r="K97">
            <v>421710</v>
          </cell>
        </row>
        <row r="98">
          <cell r="A98">
            <v>401455</v>
          </cell>
          <cell r="J98">
            <v>401450</v>
          </cell>
          <cell r="K98">
            <v>421710</v>
          </cell>
        </row>
        <row r="99">
          <cell r="A99">
            <v>401460</v>
          </cell>
          <cell r="J99">
            <v>401450</v>
          </cell>
          <cell r="K99">
            <v>421710</v>
          </cell>
        </row>
        <row r="100">
          <cell r="A100">
            <v>401499</v>
          </cell>
          <cell r="J100">
            <v>401450</v>
          </cell>
          <cell r="K100">
            <v>421710</v>
          </cell>
        </row>
        <row r="101">
          <cell r="A101">
            <v>401550</v>
          </cell>
          <cell r="J101">
            <v>401550</v>
          </cell>
          <cell r="K101">
            <v>421770</v>
          </cell>
        </row>
        <row r="102">
          <cell r="A102">
            <v>401560</v>
          </cell>
          <cell r="J102">
            <v>401550</v>
          </cell>
          <cell r="K102">
            <v>421770</v>
          </cell>
        </row>
        <row r="103">
          <cell r="A103">
            <v>401570</v>
          </cell>
          <cell r="J103">
            <v>401550</v>
          </cell>
          <cell r="K103">
            <v>421770</v>
          </cell>
        </row>
        <row r="104">
          <cell r="A104">
            <v>401599</v>
          </cell>
          <cell r="J104">
            <v>401550</v>
          </cell>
          <cell r="K104">
            <v>421770</v>
          </cell>
        </row>
        <row r="105">
          <cell r="A105">
            <v>401650</v>
          </cell>
          <cell r="J105">
            <v>401650</v>
          </cell>
          <cell r="K105">
            <v>421610</v>
          </cell>
        </row>
        <row r="106">
          <cell r="A106">
            <v>401700</v>
          </cell>
          <cell r="J106">
            <v>401650</v>
          </cell>
          <cell r="K106">
            <v>421610</v>
          </cell>
        </row>
        <row r="107">
          <cell r="A107">
            <v>401749</v>
          </cell>
          <cell r="J107">
            <v>401650</v>
          </cell>
          <cell r="K107">
            <v>421610</v>
          </cell>
        </row>
        <row r="108">
          <cell r="A108">
            <v>401750</v>
          </cell>
          <cell r="J108">
            <v>401750</v>
          </cell>
          <cell r="K108">
            <v>421910</v>
          </cell>
        </row>
        <row r="109">
          <cell r="A109">
            <v>401755</v>
          </cell>
          <cell r="J109">
            <v>401750</v>
          </cell>
          <cell r="K109">
            <v>421910</v>
          </cell>
        </row>
        <row r="110">
          <cell r="A110">
            <v>401760</v>
          </cell>
          <cell r="J110">
            <v>401750</v>
          </cell>
          <cell r="K110">
            <v>421910</v>
          </cell>
        </row>
        <row r="111">
          <cell r="A111">
            <v>401769</v>
          </cell>
          <cell r="J111">
            <v>401750</v>
          </cell>
          <cell r="K111">
            <v>421910</v>
          </cell>
        </row>
        <row r="112">
          <cell r="A112">
            <v>401770</v>
          </cell>
          <cell r="J112">
            <v>401750</v>
          </cell>
          <cell r="K112">
            <v>421970</v>
          </cell>
        </row>
        <row r="113">
          <cell r="A113">
            <v>401789</v>
          </cell>
          <cell r="J113">
            <v>401750</v>
          </cell>
          <cell r="K113">
            <v>421970</v>
          </cell>
        </row>
        <row r="114">
          <cell r="A114">
            <v>401790</v>
          </cell>
          <cell r="J114">
            <v>401790</v>
          </cell>
          <cell r="K114">
            <v>421810</v>
          </cell>
        </row>
        <row r="115">
          <cell r="A115">
            <v>401800</v>
          </cell>
          <cell r="J115">
            <v>401790</v>
          </cell>
          <cell r="K115">
            <v>421810</v>
          </cell>
        </row>
        <row r="116">
          <cell r="A116">
            <v>401849</v>
          </cell>
          <cell r="J116">
            <v>401790</v>
          </cell>
          <cell r="K116">
            <v>421810</v>
          </cell>
        </row>
        <row r="117">
          <cell r="A117">
            <v>401850</v>
          </cell>
          <cell r="J117">
            <v>401850</v>
          </cell>
          <cell r="K117">
            <v>421410</v>
          </cell>
        </row>
        <row r="118">
          <cell r="A118">
            <v>401860</v>
          </cell>
          <cell r="J118">
            <v>401850</v>
          </cell>
          <cell r="K118">
            <v>421410</v>
          </cell>
        </row>
        <row r="119">
          <cell r="A119">
            <v>401862</v>
          </cell>
          <cell r="J119">
            <v>401850</v>
          </cell>
          <cell r="K119">
            <v>421410</v>
          </cell>
        </row>
        <row r="120">
          <cell r="A120">
            <v>401863</v>
          </cell>
          <cell r="J120">
            <v>401850</v>
          </cell>
          <cell r="K120">
            <v>421410</v>
          </cell>
        </row>
        <row r="121">
          <cell r="A121">
            <v>401864</v>
          </cell>
          <cell r="J121">
            <v>401850</v>
          </cell>
          <cell r="K121">
            <v>421410</v>
          </cell>
        </row>
        <row r="122">
          <cell r="A122">
            <v>401865</v>
          </cell>
          <cell r="J122">
            <v>401850</v>
          </cell>
          <cell r="K122">
            <v>421410</v>
          </cell>
        </row>
        <row r="123">
          <cell r="A123">
            <v>401866</v>
          </cell>
          <cell r="J123">
            <v>401850</v>
          </cell>
          <cell r="K123">
            <v>421410</v>
          </cell>
        </row>
        <row r="124">
          <cell r="A124">
            <v>401899</v>
          </cell>
          <cell r="J124">
            <v>401850</v>
          </cell>
          <cell r="K124">
            <v>421410</v>
          </cell>
        </row>
        <row r="125">
          <cell r="A125">
            <v>401950</v>
          </cell>
          <cell r="J125">
            <v>401950</v>
          </cell>
          <cell r="K125">
            <v>421510</v>
          </cell>
        </row>
        <row r="126">
          <cell r="A126">
            <v>401960</v>
          </cell>
          <cell r="J126">
            <v>401950</v>
          </cell>
          <cell r="K126">
            <v>421510</v>
          </cell>
        </row>
        <row r="127">
          <cell r="A127">
            <v>401961</v>
          </cell>
          <cell r="J127">
            <v>401950</v>
          </cell>
          <cell r="K127">
            <v>421510</v>
          </cell>
        </row>
        <row r="128">
          <cell r="A128">
            <v>401962</v>
          </cell>
          <cell r="J128">
            <v>401950</v>
          </cell>
          <cell r="K128">
            <v>421510</v>
          </cell>
        </row>
        <row r="129">
          <cell r="A129">
            <v>401963</v>
          </cell>
          <cell r="J129">
            <v>401950</v>
          </cell>
          <cell r="K129">
            <v>421510</v>
          </cell>
        </row>
        <row r="130">
          <cell r="A130">
            <v>401964</v>
          </cell>
          <cell r="J130">
            <v>401950</v>
          </cell>
          <cell r="K130">
            <v>421510</v>
          </cell>
        </row>
        <row r="131">
          <cell r="A131">
            <v>401965</v>
          </cell>
          <cell r="J131">
            <v>401950</v>
          </cell>
          <cell r="K131">
            <v>421510</v>
          </cell>
        </row>
        <row r="132">
          <cell r="A132">
            <v>401966</v>
          </cell>
          <cell r="J132">
            <v>401950</v>
          </cell>
          <cell r="K132">
            <v>421510</v>
          </cell>
        </row>
        <row r="133">
          <cell r="A133">
            <v>401970</v>
          </cell>
          <cell r="J133">
            <v>401950</v>
          </cell>
          <cell r="K133">
            <v>421510</v>
          </cell>
        </row>
        <row r="134">
          <cell r="A134">
            <v>401989</v>
          </cell>
          <cell r="J134">
            <v>401950</v>
          </cell>
          <cell r="K134">
            <v>421510</v>
          </cell>
        </row>
        <row r="135">
          <cell r="A135">
            <v>401990</v>
          </cell>
          <cell r="J135">
            <v>401990</v>
          </cell>
          <cell r="K135">
            <v>421570</v>
          </cell>
        </row>
        <row r="136">
          <cell r="A136">
            <v>402010</v>
          </cell>
          <cell r="J136">
            <v>401990</v>
          </cell>
          <cell r="K136">
            <v>421570</v>
          </cell>
        </row>
        <row r="137">
          <cell r="A137">
            <v>402011</v>
          </cell>
          <cell r="J137">
            <v>401990</v>
          </cell>
          <cell r="K137">
            <v>421570</v>
          </cell>
        </row>
        <row r="138">
          <cell r="A138">
            <v>402012</v>
          </cell>
          <cell r="J138">
            <v>401990</v>
          </cell>
          <cell r="K138">
            <v>421570</v>
          </cell>
        </row>
        <row r="139">
          <cell r="A139">
            <v>402013</v>
          </cell>
          <cell r="J139">
            <v>401990</v>
          </cell>
          <cell r="K139">
            <v>421570</v>
          </cell>
        </row>
        <row r="140">
          <cell r="A140">
            <v>402014</v>
          </cell>
          <cell r="J140">
            <v>401990</v>
          </cell>
          <cell r="K140">
            <v>421570</v>
          </cell>
        </row>
        <row r="141">
          <cell r="A141">
            <v>402016</v>
          </cell>
          <cell r="J141">
            <v>401990</v>
          </cell>
          <cell r="K141">
            <v>421570</v>
          </cell>
        </row>
        <row r="142">
          <cell r="A142">
            <v>402049</v>
          </cell>
          <cell r="J142">
            <v>401990</v>
          </cell>
          <cell r="K142">
            <v>421570</v>
          </cell>
        </row>
        <row r="143">
          <cell r="A143">
            <v>402050</v>
          </cell>
          <cell r="J143">
            <v>402050</v>
          </cell>
          <cell r="K143">
            <v>422010</v>
          </cell>
        </row>
        <row r="144">
          <cell r="A144">
            <v>402065</v>
          </cell>
          <cell r="J144">
            <v>402050</v>
          </cell>
          <cell r="K144">
            <v>422010</v>
          </cell>
        </row>
        <row r="145">
          <cell r="A145">
            <v>402089</v>
          </cell>
          <cell r="J145">
            <v>402050</v>
          </cell>
          <cell r="K145">
            <v>422010</v>
          </cell>
        </row>
        <row r="146">
          <cell r="A146">
            <v>402090</v>
          </cell>
          <cell r="J146">
            <v>402050</v>
          </cell>
          <cell r="K146">
            <v>422010</v>
          </cell>
        </row>
        <row r="147">
          <cell r="A147">
            <v>402110</v>
          </cell>
          <cell r="J147">
            <v>402050</v>
          </cell>
          <cell r="K147">
            <v>422010</v>
          </cell>
        </row>
        <row r="148">
          <cell r="A148">
            <v>402126</v>
          </cell>
          <cell r="J148">
            <v>402050</v>
          </cell>
          <cell r="K148">
            <v>422010</v>
          </cell>
        </row>
        <row r="149">
          <cell r="A149">
            <v>402130</v>
          </cell>
          <cell r="J149">
            <v>402050</v>
          </cell>
          <cell r="K149">
            <v>422010</v>
          </cell>
        </row>
        <row r="150">
          <cell r="A150">
            <v>402145</v>
          </cell>
          <cell r="J150">
            <v>402050</v>
          </cell>
          <cell r="K150">
            <v>422010</v>
          </cell>
        </row>
        <row r="151">
          <cell r="A151">
            <v>402200</v>
          </cell>
          <cell r="J151">
            <v>402200</v>
          </cell>
          <cell r="K151">
            <v>422210</v>
          </cell>
        </row>
        <row r="152">
          <cell r="A152">
            <v>402201</v>
          </cell>
          <cell r="J152">
            <v>402200</v>
          </cell>
          <cell r="K152">
            <v>422210</v>
          </cell>
        </row>
        <row r="153">
          <cell r="A153">
            <v>402202</v>
          </cell>
          <cell r="J153">
            <v>402200</v>
          </cell>
          <cell r="K153">
            <v>422210</v>
          </cell>
        </row>
        <row r="154">
          <cell r="A154">
            <v>402203</v>
          </cell>
          <cell r="J154">
            <v>402200</v>
          </cell>
          <cell r="K154">
            <v>422210</v>
          </cell>
        </row>
        <row r="155">
          <cell r="A155">
            <v>402205</v>
          </cell>
          <cell r="J155">
            <v>402200</v>
          </cell>
          <cell r="K155">
            <v>422210</v>
          </cell>
        </row>
        <row r="156">
          <cell r="A156">
            <v>402206</v>
          </cell>
          <cell r="J156">
            <v>402200</v>
          </cell>
          <cell r="K156">
            <v>422210</v>
          </cell>
        </row>
        <row r="157">
          <cell r="A157">
            <v>402207</v>
          </cell>
          <cell r="J157">
            <v>402200</v>
          </cell>
          <cell r="K157">
            <v>422210</v>
          </cell>
        </row>
        <row r="158">
          <cell r="A158">
            <v>402215</v>
          </cell>
          <cell r="J158">
            <v>402200</v>
          </cell>
          <cell r="K158">
            <v>422210</v>
          </cell>
        </row>
        <row r="159">
          <cell r="A159">
            <v>402249</v>
          </cell>
          <cell r="J159">
            <v>402200</v>
          </cell>
          <cell r="K159">
            <v>422210</v>
          </cell>
        </row>
        <row r="160">
          <cell r="A160">
            <v>402250</v>
          </cell>
          <cell r="J160">
            <v>402250</v>
          </cell>
          <cell r="K160">
            <v>422270</v>
          </cell>
        </row>
        <row r="161">
          <cell r="A161">
            <v>402251</v>
          </cell>
          <cell r="J161">
            <v>402250</v>
          </cell>
          <cell r="K161">
            <v>422270</v>
          </cell>
        </row>
        <row r="162">
          <cell r="A162">
            <v>402252</v>
          </cell>
          <cell r="J162">
            <v>402250</v>
          </cell>
          <cell r="K162">
            <v>422270</v>
          </cell>
        </row>
        <row r="163">
          <cell r="A163">
            <v>402253</v>
          </cell>
          <cell r="J163">
            <v>402250</v>
          </cell>
          <cell r="K163">
            <v>422270</v>
          </cell>
        </row>
        <row r="164">
          <cell r="A164">
            <v>402255</v>
          </cell>
          <cell r="J164">
            <v>402250</v>
          </cell>
          <cell r="K164">
            <v>422270</v>
          </cell>
        </row>
        <row r="165">
          <cell r="A165">
            <v>402256</v>
          </cell>
          <cell r="J165">
            <v>402250</v>
          </cell>
          <cell r="K165">
            <v>422270</v>
          </cell>
        </row>
        <row r="166">
          <cell r="A166">
            <v>402257</v>
          </cell>
          <cell r="J166">
            <v>402250</v>
          </cell>
          <cell r="K166">
            <v>422270</v>
          </cell>
        </row>
        <row r="167">
          <cell r="A167">
            <v>402265</v>
          </cell>
          <cell r="J167">
            <v>402250</v>
          </cell>
          <cell r="K167">
            <v>422270</v>
          </cell>
        </row>
        <row r="168">
          <cell r="A168">
            <v>402270</v>
          </cell>
          <cell r="J168">
            <v>402250</v>
          </cell>
          <cell r="K168">
            <v>422270</v>
          </cell>
        </row>
        <row r="169">
          <cell r="A169">
            <v>402299</v>
          </cell>
          <cell r="J169">
            <v>402250</v>
          </cell>
          <cell r="K169">
            <v>422270</v>
          </cell>
        </row>
        <row r="170">
          <cell r="A170">
            <v>402300</v>
          </cell>
          <cell r="J170">
            <v>402300</v>
          </cell>
          <cell r="K170">
            <v>422310</v>
          </cell>
        </row>
        <row r="171">
          <cell r="A171">
            <v>402302</v>
          </cell>
          <cell r="J171">
            <v>402300</v>
          </cell>
          <cell r="K171">
            <v>422310</v>
          </cell>
        </row>
        <row r="172">
          <cell r="A172">
            <v>402303</v>
          </cell>
          <cell r="J172">
            <v>402300</v>
          </cell>
          <cell r="K172">
            <v>422310</v>
          </cell>
        </row>
        <row r="173">
          <cell r="A173">
            <v>402305</v>
          </cell>
          <cell r="J173">
            <v>402300</v>
          </cell>
          <cell r="K173">
            <v>422310</v>
          </cell>
        </row>
        <row r="174">
          <cell r="A174">
            <v>402306</v>
          </cell>
          <cell r="J174">
            <v>402300</v>
          </cell>
          <cell r="K174">
            <v>422310</v>
          </cell>
        </row>
        <row r="175">
          <cell r="A175">
            <v>402340</v>
          </cell>
          <cell r="J175">
            <v>402300</v>
          </cell>
          <cell r="K175">
            <v>422310</v>
          </cell>
        </row>
        <row r="176">
          <cell r="A176">
            <v>402342</v>
          </cell>
          <cell r="J176">
            <v>402300</v>
          </cell>
          <cell r="K176">
            <v>422310</v>
          </cell>
        </row>
        <row r="177">
          <cell r="A177">
            <v>402349</v>
          </cell>
          <cell r="J177">
            <v>402300</v>
          </cell>
          <cell r="K177">
            <v>422310</v>
          </cell>
        </row>
        <row r="178">
          <cell r="A178">
            <v>402350</v>
          </cell>
          <cell r="J178">
            <v>402350</v>
          </cell>
          <cell r="K178">
            <v>422370</v>
          </cell>
        </row>
        <row r="179">
          <cell r="A179">
            <v>402351</v>
          </cell>
          <cell r="J179">
            <v>402350</v>
          </cell>
          <cell r="K179">
            <v>422370</v>
          </cell>
        </row>
        <row r="180">
          <cell r="A180">
            <v>402352</v>
          </cell>
          <cell r="J180">
            <v>402350</v>
          </cell>
          <cell r="K180">
            <v>422370</v>
          </cell>
        </row>
        <row r="181">
          <cell r="A181">
            <v>402353</v>
          </cell>
          <cell r="J181">
            <v>402350</v>
          </cell>
          <cell r="K181">
            <v>422370</v>
          </cell>
        </row>
        <row r="182">
          <cell r="A182">
            <v>402355</v>
          </cell>
          <cell r="J182">
            <v>402350</v>
          </cell>
          <cell r="K182">
            <v>422370</v>
          </cell>
        </row>
        <row r="183">
          <cell r="A183">
            <v>402356</v>
          </cell>
          <cell r="J183">
            <v>402350</v>
          </cell>
          <cell r="K183">
            <v>422370</v>
          </cell>
        </row>
        <row r="184">
          <cell r="A184">
            <v>402357</v>
          </cell>
          <cell r="J184">
            <v>402350</v>
          </cell>
          <cell r="K184">
            <v>422370</v>
          </cell>
        </row>
        <row r="185">
          <cell r="A185">
            <v>402365</v>
          </cell>
          <cell r="J185">
            <v>402350</v>
          </cell>
          <cell r="K185">
            <v>422370</v>
          </cell>
        </row>
        <row r="186">
          <cell r="A186">
            <v>402370</v>
          </cell>
          <cell r="J186">
            <v>402350</v>
          </cell>
          <cell r="K186">
            <v>422370</v>
          </cell>
        </row>
        <row r="187">
          <cell r="A187">
            <v>402399</v>
          </cell>
          <cell r="J187">
            <v>402350</v>
          </cell>
          <cell r="K187">
            <v>422370</v>
          </cell>
        </row>
        <row r="188">
          <cell r="A188">
            <v>402400</v>
          </cell>
          <cell r="J188">
            <v>402350</v>
          </cell>
          <cell r="K188">
            <v>422400</v>
          </cell>
        </row>
        <row r="189">
          <cell r="A189">
            <v>402410</v>
          </cell>
          <cell r="J189">
            <v>402350</v>
          </cell>
          <cell r="K189">
            <v>422400</v>
          </cell>
        </row>
        <row r="190">
          <cell r="A190">
            <v>402426</v>
          </cell>
          <cell r="J190">
            <v>402350</v>
          </cell>
          <cell r="K190">
            <v>422400</v>
          </cell>
        </row>
        <row r="191">
          <cell r="A191">
            <v>402430</v>
          </cell>
          <cell r="J191">
            <v>402350</v>
          </cell>
          <cell r="K191">
            <v>422400</v>
          </cell>
        </row>
        <row r="192">
          <cell r="A192">
            <v>402495</v>
          </cell>
          <cell r="J192">
            <v>402350</v>
          </cell>
          <cell r="K192">
            <v>422400</v>
          </cell>
        </row>
        <row r="193">
          <cell r="A193">
            <v>402500</v>
          </cell>
          <cell r="J193">
            <v>402500</v>
          </cell>
          <cell r="K193">
            <v>422500</v>
          </cell>
        </row>
        <row r="194">
          <cell r="A194">
            <v>402510</v>
          </cell>
          <cell r="J194">
            <v>402510</v>
          </cell>
          <cell r="K194">
            <v>422500</v>
          </cell>
        </row>
        <row r="195">
          <cell r="A195">
            <v>402511</v>
          </cell>
          <cell r="J195">
            <v>402500</v>
          </cell>
          <cell r="K195">
            <v>422500</v>
          </cell>
        </row>
        <row r="196">
          <cell r="A196">
            <v>402512</v>
          </cell>
          <cell r="J196">
            <v>402500</v>
          </cell>
          <cell r="K196">
            <v>422500</v>
          </cell>
        </row>
        <row r="197">
          <cell r="A197">
            <v>402520</v>
          </cell>
          <cell r="J197">
            <v>402502</v>
          </cell>
          <cell r="K197">
            <v>422500</v>
          </cell>
        </row>
        <row r="198">
          <cell r="A198">
            <v>402521</v>
          </cell>
          <cell r="J198">
            <v>402502</v>
          </cell>
          <cell r="K198">
            <v>422500</v>
          </cell>
        </row>
        <row r="199">
          <cell r="A199">
            <v>402522</v>
          </cell>
          <cell r="J199">
            <v>402502</v>
          </cell>
          <cell r="K199">
            <v>422500</v>
          </cell>
        </row>
        <row r="200">
          <cell r="A200">
            <v>402600</v>
          </cell>
          <cell r="J200">
            <v>402500</v>
          </cell>
          <cell r="K200">
            <v>422500</v>
          </cell>
        </row>
        <row r="201">
          <cell r="A201">
            <v>402620</v>
          </cell>
          <cell r="J201">
            <v>402500</v>
          </cell>
          <cell r="K201">
            <v>422500</v>
          </cell>
        </row>
        <row r="202">
          <cell r="A202">
            <v>402621</v>
          </cell>
          <cell r="J202">
            <v>402500</v>
          </cell>
          <cell r="K202">
            <v>422500</v>
          </cell>
        </row>
        <row r="203">
          <cell r="A203">
            <v>402630</v>
          </cell>
          <cell r="J203">
            <v>402500</v>
          </cell>
          <cell r="K203">
            <v>422500</v>
          </cell>
        </row>
        <row r="204">
          <cell r="A204">
            <v>402641</v>
          </cell>
          <cell r="J204">
            <v>402500</v>
          </cell>
          <cell r="K204">
            <v>422500</v>
          </cell>
        </row>
        <row r="205">
          <cell r="A205">
            <v>402645</v>
          </cell>
          <cell r="J205">
            <v>402500</v>
          </cell>
          <cell r="K205">
            <v>422500</v>
          </cell>
        </row>
        <row r="206">
          <cell r="A206">
            <v>402649</v>
          </cell>
          <cell r="J206">
            <v>402500</v>
          </cell>
          <cell r="K206">
            <v>422500</v>
          </cell>
        </row>
        <row r="207">
          <cell r="A207">
            <v>402650</v>
          </cell>
          <cell r="J207">
            <v>402650</v>
          </cell>
          <cell r="K207">
            <v>422610</v>
          </cell>
        </row>
        <row r="208">
          <cell r="A208">
            <v>402700</v>
          </cell>
          <cell r="J208">
            <v>402650</v>
          </cell>
          <cell r="K208">
            <v>422610</v>
          </cell>
        </row>
        <row r="209">
          <cell r="A209">
            <v>402730</v>
          </cell>
          <cell r="J209">
            <v>402650</v>
          </cell>
          <cell r="K209">
            <v>422610</v>
          </cell>
        </row>
        <row r="210">
          <cell r="A210">
            <v>402741</v>
          </cell>
          <cell r="J210">
            <v>402650</v>
          </cell>
          <cell r="K210">
            <v>422610</v>
          </cell>
        </row>
        <row r="211">
          <cell r="A211">
            <v>402749</v>
          </cell>
          <cell r="J211">
            <v>402650</v>
          </cell>
          <cell r="K211">
            <v>422610</v>
          </cell>
        </row>
        <row r="212">
          <cell r="A212">
            <v>402750</v>
          </cell>
          <cell r="J212">
            <v>402750</v>
          </cell>
          <cell r="K212">
            <v>422670</v>
          </cell>
        </row>
        <row r="213">
          <cell r="A213">
            <v>402800</v>
          </cell>
          <cell r="J213">
            <v>402750</v>
          </cell>
          <cell r="K213">
            <v>422670</v>
          </cell>
        </row>
        <row r="214">
          <cell r="A214">
            <v>402830</v>
          </cell>
          <cell r="J214">
            <v>402750</v>
          </cell>
          <cell r="K214">
            <v>422670</v>
          </cell>
        </row>
        <row r="215">
          <cell r="A215">
            <v>402841</v>
          </cell>
          <cell r="J215">
            <v>402750</v>
          </cell>
          <cell r="K215">
            <v>422670</v>
          </cell>
        </row>
        <row r="216">
          <cell r="A216">
            <v>402900</v>
          </cell>
          <cell r="J216">
            <v>402750</v>
          </cell>
          <cell r="K216">
            <v>422670</v>
          </cell>
        </row>
        <row r="217">
          <cell r="A217">
            <v>402941</v>
          </cell>
          <cell r="J217">
            <v>402750</v>
          </cell>
          <cell r="K217">
            <v>422670</v>
          </cell>
        </row>
        <row r="218">
          <cell r="A218">
            <v>402949</v>
          </cell>
          <cell r="J218">
            <v>402750</v>
          </cell>
          <cell r="K218">
            <v>422670</v>
          </cell>
        </row>
        <row r="219">
          <cell r="A219">
            <v>402950</v>
          </cell>
          <cell r="J219">
            <v>402750</v>
          </cell>
          <cell r="K219">
            <v>422670</v>
          </cell>
        </row>
        <row r="220">
          <cell r="A220">
            <v>402951</v>
          </cell>
          <cell r="J220">
            <v>402750</v>
          </cell>
          <cell r="K220">
            <v>422670</v>
          </cell>
        </row>
        <row r="221">
          <cell r="A221">
            <v>402961</v>
          </cell>
          <cell r="J221">
            <v>402750</v>
          </cell>
          <cell r="K221">
            <v>422670</v>
          </cell>
        </row>
        <row r="222">
          <cell r="A222">
            <v>402971</v>
          </cell>
          <cell r="J222">
            <v>402750</v>
          </cell>
          <cell r="K222">
            <v>422670</v>
          </cell>
        </row>
        <row r="223">
          <cell r="A223">
            <v>402985</v>
          </cell>
          <cell r="J223">
            <v>402750</v>
          </cell>
          <cell r="K223">
            <v>422670</v>
          </cell>
        </row>
        <row r="224">
          <cell r="A224">
            <v>402990</v>
          </cell>
          <cell r="J224">
            <v>402990</v>
          </cell>
          <cell r="K224">
            <v>422810</v>
          </cell>
        </row>
        <row r="225">
          <cell r="A225">
            <v>405000</v>
          </cell>
          <cell r="J225">
            <v>405000</v>
          </cell>
          <cell r="K225">
            <v>425000</v>
          </cell>
        </row>
        <row r="226">
          <cell r="A226">
            <v>405100</v>
          </cell>
          <cell r="J226">
            <v>405000</v>
          </cell>
          <cell r="K226">
            <v>425000</v>
          </cell>
        </row>
        <row r="227">
          <cell r="A227">
            <v>405110</v>
          </cell>
          <cell r="J227">
            <v>405100</v>
          </cell>
          <cell r="K227">
            <v>425000</v>
          </cell>
        </row>
        <row r="228">
          <cell r="A228">
            <v>405111</v>
          </cell>
          <cell r="J228">
            <v>405000</v>
          </cell>
          <cell r="K228">
            <v>425000</v>
          </cell>
        </row>
        <row r="229">
          <cell r="A229">
            <v>405112</v>
          </cell>
          <cell r="J229">
            <v>405000</v>
          </cell>
          <cell r="K229">
            <v>425000</v>
          </cell>
        </row>
        <row r="230">
          <cell r="A230">
            <v>405113</v>
          </cell>
          <cell r="J230">
            <v>405100</v>
          </cell>
          <cell r="K230">
            <v>425000</v>
          </cell>
        </row>
        <row r="231">
          <cell r="A231">
            <v>405114</v>
          </cell>
          <cell r="J231">
            <v>405100</v>
          </cell>
          <cell r="K231">
            <v>425000</v>
          </cell>
        </row>
        <row r="232">
          <cell r="A232">
            <v>405120</v>
          </cell>
          <cell r="J232">
            <v>405000</v>
          </cell>
          <cell r="K232">
            <v>425000</v>
          </cell>
        </row>
        <row r="233">
          <cell r="A233">
            <v>405121</v>
          </cell>
          <cell r="J233">
            <v>405000</v>
          </cell>
          <cell r="K233">
            <v>425000</v>
          </cell>
        </row>
        <row r="234">
          <cell r="A234">
            <v>405130</v>
          </cell>
          <cell r="J234">
            <v>405000</v>
          </cell>
          <cell r="K234">
            <v>425000</v>
          </cell>
        </row>
        <row r="235">
          <cell r="A235">
            <v>405131</v>
          </cell>
          <cell r="J235">
            <v>405000</v>
          </cell>
          <cell r="K235">
            <v>425000</v>
          </cell>
        </row>
        <row r="236">
          <cell r="A236">
            <v>405141</v>
          </cell>
          <cell r="J236">
            <v>405000</v>
          </cell>
          <cell r="K236">
            <v>425000</v>
          </cell>
        </row>
        <row r="237">
          <cell r="A237">
            <v>405145</v>
          </cell>
          <cell r="J237">
            <v>405000</v>
          </cell>
          <cell r="K237">
            <v>425000</v>
          </cell>
        </row>
        <row r="238">
          <cell r="A238">
            <v>405149</v>
          </cell>
          <cell r="J238">
            <v>405000</v>
          </cell>
          <cell r="K238">
            <v>425000</v>
          </cell>
        </row>
        <row r="239">
          <cell r="A239">
            <v>405150</v>
          </cell>
          <cell r="J239">
            <v>405150</v>
          </cell>
          <cell r="K239">
            <v>425110</v>
          </cell>
        </row>
        <row r="240">
          <cell r="A240">
            <v>405160</v>
          </cell>
          <cell r="J240">
            <v>405150</v>
          </cell>
          <cell r="K240">
            <v>425110</v>
          </cell>
        </row>
        <row r="241">
          <cell r="A241">
            <v>405161</v>
          </cell>
          <cell r="J241">
            <v>405150</v>
          </cell>
          <cell r="K241">
            <v>425110</v>
          </cell>
        </row>
        <row r="242">
          <cell r="A242">
            <v>405162</v>
          </cell>
          <cell r="J242">
            <v>405150</v>
          </cell>
          <cell r="K242">
            <v>425110</v>
          </cell>
        </row>
        <row r="243">
          <cell r="A243">
            <v>405200</v>
          </cell>
          <cell r="J243">
            <v>405150</v>
          </cell>
          <cell r="K243">
            <v>425110</v>
          </cell>
        </row>
        <row r="244">
          <cell r="A244">
            <v>405230</v>
          </cell>
          <cell r="J244">
            <v>405150</v>
          </cell>
          <cell r="K244">
            <v>425110</v>
          </cell>
        </row>
        <row r="245">
          <cell r="A245">
            <v>405231</v>
          </cell>
          <cell r="J245">
            <v>405150</v>
          </cell>
          <cell r="K245">
            <v>425110</v>
          </cell>
        </row>
        <row r="246">
          <cell r="A246">
            <v>405241</v>
          </cell>
          <cell r="J246">
            <v>405150</v>
          </cell>
          <cell r="K246">
            <v>425110</v>
          </cell>
        </row>
        <row r="247">
          <cell r="A247">
            <v>405249</v>
          </cell>
          <cell r="J247">
            <v>405150</v>
          </cell>
          <cell r="K247">
            <v>425110</v>
          </cell>
        </row>
        <row r="248">
          <cell r="A248">
            <v>405250</v>
          </cell>
          <cell r="J248">
            <v>405250</v>
          </cell>
          <cell r="K248">
            <v>425210</v>
          </cell>
        </row>
        <row r="249">
          <cell r="A249">
            <v>405300</v>
          </cell>
          <cell r="J249">
            <v>405250</v>
          </cell>
          <cell r="K249">
            <v>425210</v>
          </cell>
        </row>
        <row r="250">
          <cell r="A250">
            <v>405330</v>
          </cell>
          <cell r="J250">
            <v>405250</v>
          </cell>
          <cell r="K250">
            <v>425210</v>
          </cell>
        </row>
        <row r="251">
          <cell r="A251">
            <v>405331</v>
          </cell>
          <cell r="J251">
            <v>405250</v>
          </cell>
          <cell r="K251">
            <v>425210</v>
          </cell>
        </row>
        <row r="252">
          <cell r="A252">
            <v>405341</v>
          </cell>
          <cell r="J252">
            <v>405250</v>
          </cell>
          <cell r="K252">
            <v>425210</v>
          </cell>
        </row>
        <row r="253">
          <cell r="A253">
            <v>405349</v>
          </cell>
          <cell r="J253">
            <v>405250</v>
          </cell>
          <cell r="K253">
            <v>425210</v>
          </cell>
        </row>
        <row r="254">
          <cell r="A254">
            <v>405350</v>
          </cell>
          <cell r="J254">
            <v>405350</v>
          </cell>
          <cell r="K254">
            <v>425310</v>
          </cell>
        </row>
        <row r="255">
          <cell r="A255">
            <v>405400</v>
          </cell>
          <cell r="J255">
            <v>405350</v>
          </cell>
          <cell r="K255">
            <v>425310</v>
          </cell>
        </row>
        <row r="256">
          <cell r="A256">
            <v>405430</v>
          </cell>
          <cell r="J256">
            <v>405350</v>
          </cell>
          <cell r="K256">
            <v>425310</v>
          </cell>
        </row>
        <row r="257">
          <cell r="A257">
            <v>405431</v>
          </cell>
          <cell r="J257">
            <v>405350</v>
          </cell>
          <cell r="K257">
            <v>425310</v>
          </cell>
        </row>
        <row r="258">
          <cell r="A258">
            <v>405441</v>
          </cell>
          <cell r="J258">
            <v>405350</v>
          </cell>
          <cell r="K258">
            <v>425310</v>
          </cell>
        </row>
        <row r="259">
          <cell r="A259">
            <v>405449</v>
          </cell>
          <cell r="J259">
            <v>405350</v>
          </cell>
          <cell r="K259">
            <v>425310</v>
          </cell>
        </row>
        <row r="260">
          <cell r="A260">
            <v>405490</v>
          </cell>
          <cell r="J260">
            <v>405350</v>
          </cell>
          <cell r="K260">
            <v>425310</v>
          </cell>
        </row>
        <row r="261">
          <cell r="A261">
            <v>405510</v>
          </cell>
          <cell r="J261">
            <v>405350</v>
          </cell>
          <cell r="K261">
            <v>425310</v>
          </cell>
        </row>
        <row r="262">
          <cell r="A262">
            <v>405511</v>
          </cell>
          <cell r="J262">
            <v>405350</v>
          </cell>
          <cell r="K262">
            <v>425310</v>
          </cell>
        </row>
        <row r="263">
          <cell r="A263">
            <v>405526</v>
          </cell>
          <cell r="J263">
            <v>405350</v>
          </cell>
          <cell r="K263">
            <v>425310</v>
          </cell>
        </row>
        <row r="264">
          <cell r="A264">
            <v>405930</v>
          </cell>
          <cell r="J264">
            <v>405350</v>
          </cell>
          <cell r="K264">
            <v>425310</v>
          </cell>
        </row>
        <row r="265">
          <cell r="A265">
            <v>405995</v>
          </cell>
          <cell r="J265">
            <v>405350</v>
          </cell>
          <cell r="K265">
            <v>425310</v>
          </cell>
        </row>
        <row r="266">
          <cell r="A266">
            <v>407500</v>
          </cell>
          <cell r="J266">
            <v>407500</v>
          </cell>
          <cell r="K266">
            <v>427500</v>
          </cell>
        </row>
        <row r="267">
          <cell r="A267">
            <v>407600</v>
          </cell>
          <cell r="J267">
            <v>407500</v>
          </cell>
          <cell r="K267">
            <v>427500</v>
          </cell>
        </row>
        <row r="268">
          <cell r="A268">
            <v>407699</v>
          </cell>
          <cell r="J268">
            <v>407500</v>
          </cell>
          <cell r="K268">
            <v>427500</v>
          </cell>
        </row>
        <row r="269">
          <cell r="A269">
            <v>407700</v>
          </cell>
          <cell r="J269">
            <v>407500</v>
          </cell>
          <cell r="K269">
            <v>427500</v>
          </cell>
        </row>
        <row r="270">
          <cell r="A270">
            <v>407701</v>
          </cell>
          <cell r="J270">
            <v>407500</v>
          </cell>
          <cell r="K270">
            <v>427500</v>
          </cell>
        </row>
        <row r="271">
          <cell r="A271">
            <v>407702</v>
          </cell>
          <cell r="J271">
            <v>407500</v>
          </cell>
          <cell r="K271">
            <v>427500</v>
          </cell>
        </row>
        <row r="272">
          <cell r="A272">
            <v>407799</v>
          </cell>
          <cell r="J272">
            <v>407500</v>
          </cell>
          <cell r="K272">
            <v>427500</v>
          </cell>
        </row>
        <row r="273">
          <cell r="A273">
            <v>407800</v>
          </cell>
          <cell r="J273">
            <v>407500</v>
          </cell>
          <cell r="K273">
            <v>427500</v>
          </cell>
        </row>
        <row r="274">
          <cell r="A274">
            <v>407801</v>
          </cell>
          <cell r="J274">
            <v>407500</v>
          </cell>
          <cell r="K274">
            <v>427500</v>
          </cell>
        </row>
        <row r="275">
          <cell r="A275">
            <v>407802</v>
          </cell>
          <cell r="J275">
            <v>407500</v>
          </cell>
          <cell r="K275">
            <v>427500</v>
          </cell>
        </row>
        <row r="276">
          <cell r="A276">
            <v>407899</v>
          </cell>
          <cell r="J276">
            <v>407500</v>
          </cell>
          <cell r="K276">
            <v>427500</v>
          </cell>
        </row>
        <row r="277">
          <cell r="A277">
            <v>407900</v>
          </cell>
          <cell r="J277">
            <v>407500</v>
          </cell>
          <cell r="K277">
            <v>427500</v>
          </cell>
        </row>
        <row r="278">
          <cell r="A278">
            <v>407999</v>
          </cell>
          <cell r="J278">
            <v>407500</v>
          </cell>
          <cell r="K278">
            <v>427500</v>
          </cell>
        </row>
        <row r="279">
          <cell r="A279">
            <v>408100</v>
          </cell>
          <cell r="J279">
            <v>407500</v>
          </cell>
          <cell r="K279">
            <v>427500</v>
          </cell>
        </row>
        <row r="280">
          <cell r="A280">
            <v>408130</v>
          </cell>
          <cell r="J280">
            <v>407500</v>
          </cell>
          <cell r="K280">
            <v>427500</v>
          </cell>
        </row>
        <row r="281">
          <cell r="A281">
            <v>408131</v>
          </cell>
          <cell r="J281">
            <v>407500</v>
          </cell>
          <cell r="K281">
            <v>427500</v>
          </cell>
        </row>
        <row r="282">
          <cell r="A282">
            <v>408132</v>
          </cell>
          <cell r="J282">
            <v>407500</v>
          </cell>
          <cell r="K282">
            <v>427500</v>
          </cell>
        </row>
        <row r="283">
          <cell r="A283">
            <v>408199</v>
          </cell>
          <cell r="J283">
            <v>407500</v>
          </cell>
          <cell r="K283">
            <v>427500</v>
          </cell>
        </row>
        <row r="284">
          <cell r="A284">
            <v>408200</v>
          </cell>
          <cell r="J284">
            <v>407500</v>
          </cell>
          <cell r="K284">
            <v>427500</v>
          </cell>
        </row>
        <row r="285">
          <cell r="A285">
            <v>408226</v>
          </cell>
          <cell r="J285">
            <v>407500</v>
          </cell>
          <cell r="K285">
            <v>427500</v>
          </cell>
        </row>
        <row r="286">
          <cell r="A286">
            <v>408230</v>
          </cell>
          <cell r="J286">
            <v>407500</v>
          </cell>
          <cell r="K286">
            <v>427500</v>
          </cell>
        </row>
        <row r="287">
          <cell r="A287">
            <v>408295</v>
          </cell>
          <cell r="J287">
            <v>407500</v>
          </cell>
          <cell r="K287">
            <v>427500</v>
          </cell>
        </row>
        <row r="288">
          <cell r="A288">
            <v>410100</v>
          </cell>
        </row>
        <row r="289">
          <cell r="A289">
            <v>411111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rado.edu/bfp/benefi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olorado.edu/hr/positions-compensa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olorado.edu/hr/positions-compensation" TargetMode="External"/><Relationship Id="rId1" Type="http://schemas.openxmlformats.org/officeDocument/2006/relationships/hyperlink" Target="https://www.cu.edu/hcm-community/job-definition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hr/positions-compensatio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olorado.edu/hr/positions-compensatio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"/>
  <sheetViews>
    <sheetView showGridLines="0" workbookViewId="0">
      <selection activeCell="L23" sqref="L23"/>
    </sheetView>
  </sheetViews>
  <sheetFormatPr defaultRowHeight="14.4" x14ac:dyDescent="0.3"/>
  <sheetData>
    <row r="1" spans="1:7" ht="21" x14ac:dyDescent="0.4">
      <c r="A1" s="42" t="s">
        <v>395</v>
      </c>
      <c r="G1" s="44" t="s">
        <v>482</v>
      </c>
    </row>
    <row r="3" spans="1:7" x14ac:dyDescent="0.3">
      <c r="A3" s="43" t="s">
        <v>426</v>
      </c>
      <c r="B3" s="43"/>
      <c r="C3" s="43"/>
      <c r="D3" s="43"/>
      <c r="E3" s="43"/>
    </row>
    <row r="4" spans="1:7" x14ac:dyDescent="0.3">
      <c r="A4" s="40" t="s">
        <v>387</v>
      </c>
    </row>
    <row r="5" spans="1:7" x14ac:dyDescent="0.3">
      <c r="A5" s="40"/>
    </row>
    <row r="6" spans="1:7" x14ac:dyDescent="0.3">
      <c r="A6" s="8" t="s">
        <v>416</v>
      </c>
    </row>
    <row r="7" spans="1:7" x14ac:dyDescent="0.3">
      <c r="A7" s="52" t="s">
        <v>413</v>
      </c>
    </row>
    <row r="8" spans="1:7" x14ac:dyDescent="0.3">
      <c r="A8" s="52" t="s">
        <v>415</v>
      </c>
    </row>
    <row r="9" spans="1:7" x14ac:dyDescent="0.3">
      <c r="A9" s="52" t="s">
        <v>425</v>
      </c>
    </row>
    <row r="10" spans="1:7" x14ac:dyDescent="0.3">
      <c r="A10" s="52" t="s">
        <v>444</v>
      </c>
    </row>
    <row r="11" spans="1:7" x14ac:dyDescent="0.3">
      <c r="A11" s="52" t="s">
        <v>412</v>
      </c>
    </row>
    <row r="12" spans="1:7" x14ac:dyDescent="0.3">
      <c r="A12" s="43"/>
    </row>
    <row r="13" spans="1:7" s="8" customFormat="1" x14ac:dyDescent="0.3">
      <c r="A13" s="8" t="s">
        <v>389</v>
      </c>
    </row>
    <row r="14" spans="1:7" s="8" customFormat="1" x14ac:dyDescent="0.3">
      <c r="A14" s="8" t="s">
        <v>409</v>
      </c>
    </row>
    <row r="15" spans="1:7" s="8" customFormat="1" x14ac:dyDescent="0.3"/>
    <row r="16" spans="1:7" x14ac:dyDescent="0.3">
      <c r="A16" s="8" t="s">
        <v>388</v>
      </c>
    </row>
    <row r="17" spans="1:10" x14ac:dyDescent="0.3">
      <c r="A17" s="46" t="s">
        <v>402</v>
      </c>
    </row>
    <row r="18" spans="1:10" x14ac:dyDescent="0.3">
      <c r="A18" t="s">
        <v>446</v>
      </c>
    </row>
    <row r="19" spans="1:10" x14ac:dyDescent="0.3">
      <c r="A19" t="s">
        <v>445</v>
      </c>
    </row>
    <row r="20" spans="1:10" x14ac:dyDescent="0.3">
      <c r="A20" s="180" t="s">
        <v>493</v>
      </c>
    </row>
    <row r="21" spans="1:10" x14ac:dyDescent="0.3">
      <c r="A21" s="8" t="s">
        <v>390</v>
      </c>
    </row>
    <row r="22" spans="1:10" x14ac:dyDescent="0.3">
      <c r="A22" s="46" t="s">
        <v>401</v>
      </c>
    </row>
    <row r="23" spans="1:10" x14ac:dyDescent="0.3">
      <c r="A23" t="s">
        <v>391</v>
      </c>
    </row>
    <row r="24" spans="1:10" x14ac:dyDescent="0.3">
      <c r="A24" t="s">
        <v>438</v>
      </c>
      <c r="G24" s="40"/>
      <c r="J24" s="40" t="s">
        <v>440</v>
      </c>
    </row>
    <row r="25" spans="1:10" x14ac:dyDescent="0.3">
      <c r="A25" t="s">
        <v>439</v>
      </c>
      <c r="G25" s="40"/>
      <c r="J25" s="40" t="s">
        <v>441</v>
      </c>
    </row>
    <row r="26" spans="1:10" x14ac:dyDescent="0.3">
      <c r="A26" t="s">
        <v>471</v>
      </c>
    </row>
    <row r="27" spans="1:10" x14ac:dyDescent="0.3">
      <c r="A27" t="s">
        <v>447</v>
      </c>
    </row>
    <row r="29" spans="1:10" x14ac:dyDescent="0.3">
      <c r="A29" s="8" t="s">
        <v>392</v>
      </c>
    </row>
    <row r="30" spans="1:10" x14ac:dyDescent="0.3">
      <c r="A30" s="46" t="s">
        <v>404</v>
      </c>
    </row>
    <row r="31" spans="1:10" x14ac:dyDescent="0.3">
      <c r="A31" t="s">
        <v>406</v>
      </c>
    </row>
    <row r="32" spans="1:10" x14ac:dyDescent="0.3">
      <c r="A32" t="s">
        <v>396</v>
      </c>
    </row>
    <row r="33" spans="1:14" x14ac:dyDescent="0.3">
      <c r="A33" t="s">
        <v>397</v>
      </c>
      <c r="J33" s="41" t="s">
        <v>393</v>
      </c>
    </row>
    <row r="34" spans="1:14" x14ac:dyDescent="0.3">
      <c r="A34" t="s">
        <v>472</v>
      </c>
    </row>
    <row r="36" spans="1:14" x14ac:dyDescent="0.3">
      <c r="A36" s="8" t="s">
        <v>394</v>
      </c>
    </row>
    <row r="37" spans="1:14" s="45" customFormat="1" x14ac:dyDescent="0.3">
      <c r="A37" s="46" t="s">
        <v>403</v>
      </c>
    </row>
    <row r="38" spans="1:14" x14ac:dyDescent="0.3">
      <c r="A38" t="s">
        <v>407</v>
      </c>
    </row>
    <row r="39" spans="1:14" x14ac:dyDescent="0.3">
      <c r="A39" t="s">
        <v>424</v>
      </c>
    </row>
    <row r="40" spans="1:14" x14ac:dyDescent="0.3">
      <c r="A40" t="s">
        <v>449</v>
      </c>
      <c r="H40" s="40"/>
      <c r="N40" s="40" t="s">
        <v>451</v>
      </c>
    </row>
    <row r="41" spans="1:14" x14ac:dyDescent="0.3">
      <c r="A41" t="s">
        <v>450</v>
      </c>
      <c r="H41" s="40"/>
      <c r="N41" s="40" t="s">
        <v>398</v>
      </c>
    </row>
    <row r="42" spans="1:14" x14ac:dyDescent="0.3">
      <c r="A42" t="s">
        <v>468</v>
      </c>
    </row>
    <row r="43" spans="1:14" x14ac:dyDescent="0.3">
      <c r="A43" t="s">
        <v>399</v>
      </c>
    </row>
    <row r="45" spans="1:14" x14ac:dyDescent="0.3">
      <c r="A45" s="8" t="s">
        <v>410</v>
      </c>
    </row>
    <row r="46" spans="1:14" x14ac:dyDescent="0.3">
      <c r="A46" t="s">
        <v>400</v>
      </c>
    </row>
    <row r="56" spans="1:12" x14ac:dyDescent="0.3">
      <c r="A56" t="s">
        <v>452</v>
      </c>
      <c r="L56" s="40" t="s">
        <v>451</v>
      </c>
    </row>
    <row r="57" spans="1:12" x14ac:dyDescent="0.3">
      <c r="A57" t="s">
        <v>453</v>
      </c>
      <c r="L57" s="40" t="s">
        <v>398</v>
      </c>
    </row>
    <row r="58" spans="1:12" x14ac:dyDescent="0.3">
      <c r="A58" t="s">
        <v>405</v>
      </c>
    </row>
    <row r="59" spans="1:12" x14ac:dyDescent="0.3">
      <c r="A59" t="s">
        <v>464</v>
      </c>
      <c r="L59" s="40" t="s">
        <v>408</v>
      </c>
    </row>
  </sheetData>
  <sheetProtection algorithmName="SHA-512" hashValue="ijTpHXeSrJIdRKbzGZcjHnBPx6W7BV/SpssePWGvz+/VcBHN6K2STuTyKWhtJ2hM44PNwpzF4ha2kwUoMZbNhw==" saltValue="KG4M+HAjVJebKlkHYlhylQ==" spinCount="100000" sheet="1" objects="1" scenarios="1"/>
  <hyperlinks>
    <hyperlink ref="A4" r:id="rId1" xr:uid="{00000000-0004-0000-0000-000000000000}"/>
    <hyperlink ref="J33" location="'Convert Operating to Salary'!B4" display="Convert Operating to Salary'!B3" xr:uid="{00000000-0004-0000-0000-000001000000}"/>
    <hyperlink ref="N40" location="Worksheet!A4" display="Worksheet!A4" xr:uid="{00000000-0004-0000-0000-000002000000}"/>
    <hyperlink ref="N41" location="Worksheet!B4" display="Worksheet!B4" xr:uid="{00000000-0004-0000-0000-000003000000}"/>
    <hyperlink ref="L56" location="Worksheet!A4" display="Worksheet!A4" xr:uid="{00000000-0004-0000-0000-000004000000}"/>
    <hyperlink ref="L57" location="Worksheet!B4" display="Worksheet!B4" xr:uid="{00000000-0004-0000-0000-000005000000}"/>
    <hyperlink ref="L59" location="Worksheet!E32" display="Worksheet!E32" xr:uid="{00000000-0004-0000-0000-000006000000}"/>
    <hyperlink ref="J24" location="Hiring!A4" display="Hiring!A4" xr:uid="{00000000-0004-0000-0000-000007000000}"/>
    <hyperlink ref="J25" location="Hiring!B4" display="Hiring!B4" xr:uid="{00000000-0004-0000-0000-000008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6"/>
  <sheetViews>
    <sheetView showGridLines="0" workbookViewId="0">
      <selection sqref="A1:XFD1048576"/>
    </sheetView>
  </sheetViews>
  <sheetFormatPr defaultRowHeight="14.4" x14ac:dyDescent="0.3"/>
  <cols>
    <col min="1" max="1" width="2.6640625" customWidth="1"/>
    <col min="2" max="2" width="49.44140625" customWidth="1"/>
    <col min="3" max="3" width="11" customWidth="1"/>
    <col min="4" max="5" width="10" customWidth="1"/>
    <col min="6" max="6" width="9.109375" customWidth="1"/>
    <col min="11" max="11" width="10.44140625" customWidth="1"/>
  </cols>
  <sheetData>
    <row r="1" spans="2:17" x14ac:dyDescent="0.3">
      <c r="B1" s="250" t="s">
        <v>473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2:17" ht="15" thickBot="1" x14ac:dyDescent="0.35"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2:17" ht="15" thickBot="1" x14ac:dyDescent="0.35">
      <c r="B3" s="180" t="s">
        <v>493</v>
      </c>
      <c r="D3" s="253" t="s">
        <v>384</v>
      </c>
      <c r="E3" s="254"/>
      <c r="F3" s="254"/>
      <c r="G3" s="254"/>
      <c r="H3" s="254"/>
      <c r="I3" s="254"/>
      <c r="J3" s="255"/>
      <c r="K3" s="251" t="s">
        <v>411</v>
      </c>
      <c r="L3" s="251"/>
      <c r="M3" s="251"/>
      <c r="N3" s="252"/>
    </row>
    <row r="4" spans="2:17" ht="33.75" customHeight="1" thickBot="1" x14ac:dyDescent="0.35">
      <c r="B4" s="138" t="s">
        <v>382</v>
      </c>
      <c r="C4" s="172" t="s">
        <v>483</v>
      </c>
      <c r="D4" s="179" t="s">
        <v>481</v>
      </c>
      <c r="E4" s="178" t="s">
        <v>480</v>
      </c>
      <c r="F4" s="177" t="s">
        <v>470</v>
      </c>
      <c r="G4" s="127" t="s">
        <v>469</v>
      </c>
      <c r="H4" s="127" t="s">
        <v>455</v>
      </c>
      <c r="I4" s="128" t="s">
        <v>381</v>
      </c>
      <c r="J4" s="129" t="s">
        <v>3</v>
      </c>
      <c r="K4" s="105" t="s">
        <v>362</v>
      </c>
      <c r="L4" s="106" t="s">
        <v>361</v>
      </c>
      <c r="M4" s="106" t="s">
        <v>363</v>
      </c>
      <c r="N4" s="107" t="s">
        <v>364</v>
      </c>
    </row>
    <row r="5" spans="2:17" x14ac:dyDescent="0.3">
      <c r="B5" s="139" t="s">
        <v>368</v>
      </c>
      <c r="C5" s="173">
        <f>_xlfn.XLOOKUP(L5,'Fringe by acct'!A:A,'Fringe by acct'!D:D)/100</f>
        <v>0.32</v>
      </c>
      <c r="D5" s="144">
        <v>0.33100000000000002</v>
      </c>
      <c r="E5" s="108">
        <v>0.31</v>
      </c>
      <c r="F5" s="144">
        <v>0.308</v>
      </c>
      <c r="G5" s="108">
        <v>0.29399999999999998</v>
      </c>
      <c r="H5" s="109">
        <v>0.28999999999999998</v>
      </c>
      <c r="I5" s="108">
        <v>0.28999999999999998</v>
      </c>
      <c r="J5" s="78">
        <v>0.28399999999999997</v>
      </c>
      <c r="K5" s="22">
        <v>400000</v>
      </c>
      <c r="L5" s="19">
        <v>400100</v>
      </c>
      <c r="M5" s="19">
        <v>418400</v>
      </c>
      <c r="N5" s="49">
        <v>419207</v>
      </c>
      <c r="P5" s="142"/>
      <c r="Q5" s="143"/>
    </row>
    <row r="6" spans="2:17" x14ac:dyDescent="0.3">
      <c r="B6" s="140" t="s">
        <v>369</v>
      </c>
      <c r="C6" s="174">
        <f>_xlfn.XLOOKUP(L6,'Fringe by acct'!A:A,'Fringe by acct'!D:D)/100</f>
        <v>0.40799999999999997</v>
      </c>
      <c r="D6" s="145">
        <v>0.40799999999999997</v>
      </c>
      <c r="E6" s="110">
        <v>0.4</v>
      </c>
      <c r="F6" s="145">
        <v>0.39100000000000001</v>
      </c>
      <c r="G6" s="110">
        <v>0.379</v>
      </c>
      <c r="H6" s="111">
        <v>0.373</v>
      </c>
      <c r="I6" s="110">
        <v>0.37</v>
      </c>
      <c r="J6" s="79">
        <v>0.36399999999999999</v>
      </c>
      <c r="K6" s="23">
        <v>400290</v>
      </c>
      <c r="L6" s="20">
        <v>400310</v>
      </c>
      <c r="M6" s="20">
        <v>418610</v>
      </c>
      <c r="N6" s="50">
        <v>419209</v>
      </c>
      <c r="P6" s="142"/>
      <c r="Q6" s="143"/>
    </row>
    <row r="7" spans="2:17" x14ac:dyDescent="0.3">
      <c r="B7" s="140" t="s">
        <v>370</v>
      </c>
      <c r="C7" s="174">
        <f>_xlfn.XLOOKUP(L7,'Fringe by acct'!A:A,'Fringe by acct'!D:D)/100</f>
        <v>0.40799999999999997</v>
      </c>
      <c r="D7" s="145">
        <v>0.40799999999999997</v>
      </c>
      <c r="E7" s="110">
        <v>0.4</v>
      </c>
      <c r="F7" s="145">
        <v>0.39100000000000001</v>
      </c>
      <c r="G7" s="110">
        <v>0.379</v>
      </c>
      <c r="H7" s="111">
        <v>0.373</v>
      </c>
      <c r="I7" s="110">
        <v>0.37</v>
      </c>
      <c r="J7" s="79">
        <v>0.36399999999999999</v>
      </c>
      <c r="K7" s="23">
        <v>400390</v>
      </c>
      <c r="L7" s="20">
        <v>400500</v>
      </c>
      <c r="M7" s="20">
        <v>418710</v>
      </c>
      <c r="N7" s="50">
        <v>419209</v>
      </c>
      <c r="P7" s="142"/>
      <c r="Q7" s="143"/>
    </row>
    <row r="8" spans="2:17" x14ac:dyDescent="0.3">
      <c r="B8" s="140" t="s">
        <v>371</v>
      </c>
      <c r="C8" s="174">
        <f>_xlfn.XLOOKUP(L8,'Fringe by acct'!A:A,'Fringe by acct'!D:D)/100</f>
        <v>0.40799999999999997</v>
      </c>
      <c r="D8" s="145">
        <v>0.40799999999999997</v>
      </c>
      <c r="E8" s="110">
        <v>0.4</v>
      </c>
      <c r="F8" s="145">
        <v>0.39100000000000001</v>
      </c>
      <c r="G8" s="110">
        <v>0.379</v>
      </c>
      <c r="H8" s="111">
        <v>0.373</v>
      </c>
      <c r="I8" s="110">
        <v>0.37</v>
      </c>
      <c r="J8" s="79">
        <v>0.36399999999999999</v>
      </c>
      <c r="K8" s="23">
        <v>400550</v>
      </c>
      <c r="L8" s="20">
        <v>400600</v>
      </c>
      <c r="M8" s="20">
        <v>418810</v>
      </c>
      <c r="N8" s="50">
        <v>419209</v>
      </c>
      <c r="P8" s="142"/>
      <c r="Q8" s="143"/>
    </row>
    <row r="9" spans="2:17" x14ac:dyDescent="0.3">
      <c r="B9" s="140" t="s">
        <v>373</v>
      </c>
      <c r="C9" s="174">
        <f>_xlfn.XLOOKUP(L9,'Fringe by acct'!A:A,'Fringe by acct'!D:D)/100</f>
        <v>0.32</v>
      </c>
      <c r="D9" s="145">
        <v>0.33100000000000002</v>
      </c>
      <c r="E9" s="110">
        <v>0.31</v>
      </c>
      <c r="F9" s="145">
        <v>0.308</v>
      </c>
      <c r="G9" s="110">
        <v>0.29399999999999998</v>
      </c>
      <c r="H9" s="111">
        <v>0.28999999999999998</v>
      </c>
      <c r="I9" s="110">
        <v>0.28999999999999998</v>
      </c>
      <c r="J9" s="79">
        <v>0.28399999999999997</v>
      </c>
      <c r="K9" s="23">
        <v>400690</v>
      </c>
      <c r="L9" s="20">
        <v>400714</v>
      </c>
      <c r="M9" s="20">
        <v>418910</v>
      </c>
      <c r="N9" s="50">
        <v>419207</v>
      </c>
      <c r="P9" s="142"/>
      <c r="Q9" s="143"/>
    </row>
    <row r="10" spans="2:17" x14ac:dyDescent="0.3">
      <c r="B10" s="140" t="s">
        <v>372</v>
      </c>
      <c r="C10" s="174">
        <f>_xlfn.XLOOKUP(L10,'Fringe by acct'!A:A,'Fringe by acct'!D:D)/100</f>
        <v>0.11699999999999999</v>
      </c>
      <c r="D10" s="145">
        <v>0.14199999999999999</v>
      </c>
      <c r="E10" s="110">
        <v>0.14599999999999999</v>
      </c>
      <c r="F10" s="145">
        <v>0.15</v>
      </c>
      <c r="G10" s="110">
        <v>0.16500000000000001</v>
      </c>
      <c r="H10" s="111">
        <v>0.16</v>
      </c>
      <c r="I10" s="110">
        <v>0.17699999999999999</v>
      </c>
      <c r="J10" s="79">
        <v>0.158</v>
      </c>
      <c r="K10" s="23">
        <v>401200</v>
      </c>
      <c r="L10" s="20">
        <v>401300</v>
      </c>
      <c r="M10" s="20">
        <v>420500</v>
      </c>
      <c r="N10" s="50">
        <v>422176</v>
      </c>
      <c r="P10" s="142"/>
      <c r="Q10" s="143"/>
    </row>
    <row r="11" spans="2:17" x14ac:dyDescent="0.3">
      <c r="B11" s="140" t="s">
        <v>474</v>
      </c>
      <c r="C11" s="174">
        <f>_xlfn.XLOOKUP(L11,'Fringe by acct'!A:A,'Fringe by acct'!D:D)/100</f>
        <v>0.39899999999999997</v>
      </c>
      <c r="D11" s="145">
        <v>0.39900000000000002</v>
      </c>
      <c r="E11" s="110">
        <v>0.38900000000000001</v>
      </c>
      <c r="F11" s="145">
        <v>0.378</v>
      </c>
      <c r="G11" s="110">
        <v>0.37</v>
      </c>
      <c r="H11" s="111">
        <v>0.36199999999999999</v>
      </c>
      <c r="I11" s="110">
        <v>0.36099999999999999</v>
      </c>
      <c r="J11" s="79">
        <v>0.35299999999999998</v>
      </c>
      <c r="K11" s="23">
        <v>400501</v>
      </c>
      <c r="L11" s="20">
        <v>400501</v>
      </c>
      <c r="M11" s="20">
        <v>419110</v>
      </c>
      <c r="N11" s="50">
        <v>419201</v>
      </c>
      <c r="P11" s="142"/>
      <c r="Q11" s="143"/>
    </row>
    <row r="12" spans="2:17" x14ac:dyDescent="0.3">
      <c r="B12" s="140" t="s">
        <v>374</v>
      </c>
      <c r="C12" s="174">
        <f>_xlfn.XLOOKUP(L12,'Fringe by acct'!A:A,'Fringe by acct'!D:D)/100</f>
        <v>0.124</v>
      </c>
      <c r="D12" s="145">
        <v>0.122</v>
      </c>
      <c r="E12" s="110">
        <v>0.114</v>
      </c>
      <c r="F12" s="145">
        <v>9.5000000000000001E-2</v>
      </c>
      <c r="G12" s="110">
        <v>9.2999999999999999E-2</v>
      </c>
      <c r="H12" s="111">
        <v>0.11</v>
      </c>
      <c r="I12" s="110">
        <v>0.123</v>
      </c>
      <c r="J12" s="79">
        <v>0.12</v>
      </c>
      <c r="K12" s="23">
        <v>402200</v>
      </c>
      <c r="L12" s="20">
        <v>402202</v>
      </c>
      <c r="M12" s="20">
        <v>422210</v>
      </c>
      <c r="N12" s="50">
        <v>422447</v>
      </c>
      <c r="P12" s="142"/>
      <c r="Q12" s="143"/>
    </row>
    <row r="13" spans="2:17" x14ac:dyDescent="0.3">
      <c r="B13" s="140" t="s">
        <v>366</v>
      </c>
      <c r="C13" s="174">
        <f>_xlfn.XLOOKUP(L13,'Fringe by acct'!A:A,'Fringe by acct'!D:D)/100</f>
        <v>0.124</v>
      </c>
      <c r="D13" s="145">
        <v>0.122</v>
      </c>
      <c r="E13" s="110">
        <v>0.114</v>
      </c>
      <c r="F13" s="145">
        <v>9.5000000000000001E-2</v>
      </c>
      <c r="G13" s="110">
        <v>9.2999999999999999E-2</v>
      </c>
      <c r="H13" s="111">
        <v>0.11</v>
      </c>
      <c r="I13" s="110">
        <v>0.123</v>
      </c>
      <c r="J13" s="79">
        <v>0.12</v>
      </c>
      <c r="K13" s="23">
        <v>402200</v>
      </c>
      <c r="L13" s="20">
        <v>402205</v>
      </c>
      <c r="M13" s="20">
        <v>422400</v>
      </c>
      <c r="N13" s="50">
        <v>422447</v>
      </c>
      <c r="P13" s="142"/>
      <c r="Q13" s="143"/>
    </row>
    <row r="14" spans="2:17" x14ac:dyDescent="0.3">
      <c r="B14" s="140" t="s">
        <v>375</v>
      </c>
      <c r="C14" s="174">
        <f>_xlfn.XLOOKUP(L14,'Fringe by acct'!A:A,'Fringe by acct'!D:D)/100</f>
        <v>0.40799999999999997</v>
      </c>
      <c r="D14" s="145">
        <v>0.40799999999999997</v>
      </c>
      <c r="E14" s="110">
        <v>0.4</v>
      </c>
      <c r="F14" s="145">
        <v>0.39100000000000001</v>
      </c>
      <c r="G14" s="110">
        <v>0.379</v>
      </c>
      <c r="H14" s="111">
        <v>0.373</v>
      </c>
      <c r="I14" s="110">
        <v>0.37</v>
      </c>
      <c r="J14" s="79">
        <v>0.36399999999999999</v>
      </c>
      <c r="K14" s="23">
        <v>402500</v>
      </c>
      <c r="L14" s="20">
        <v>402600</v>
      </c>
      <c r="M14" s="20">
        <v>422500</v>
      </c>
      <c r="N14" s="50">
        <v>422727</v>
      </c>
      <c r="P14" s="142"/>
      <c r="Q14" s="143"/>
    </row>
    <row r="15" spans="2:17" x14ac:dyDescent="0.3">
      <c r="B15" s="140" t="s">
        <v>376</v>
      </c>
      <c r="C15" s="174">
        <f>_xlfn.XLOOKUP(L15,'Fringe by acct'!A:A,'Fringe by acct'!D:D)/100</f>
        <v>0.11699999999999999</v>
      </c>
      <c r="D15" s="145">
        <v>0.14199999999999999</v>
      </c>
      <c r="E15" s="110">
        <v>0.14599999999999999</v>
      </c>
      <c r="F15" s="145">
        <v>0.15</v>
      </c>
      <c r="G15" s="110">
        <v>0.16500000000000001</v>
      </c>
      <c r="H15" s="111">
        <v>0.16</v>
      </c>
      <c r="I15" s="110">
        <v>0.17699999999999999</v>
      </c>
      <c r="J15" s="79">
        <v>0.158</v>
      </c>
      <c r="K15" s="23">
        <v>402650</v>
      </c>
      <c r="L15" s="20">
        <v>402700</v>
      </c>
      <c r="M15" s="20">
        <v>422610</v>
      </c>
      <c r="N15" s="50">
        <v>422728</v>
      </c>
      <c r="P15" s="142"/>
      <c r="Q15" s="143"/>
    </row>
    <row r="16" spans="2:17" x14ac:dyDescent="0.3">
      <c r="B16" s="140" t="s">
        <v>377</v>
      </c>
      <c r="C16" s="174">
        <f>_xlfn.XLOOKUP(L16,'Fringe by acct'!A:A,'Fringe by acct'!D:D)/100</f>
        <v>0.40799999999999997</v>
      </c>
      <c r="D16" s="145">
        <v>0.40799999999999997</v>
      </c>
      <c r="E16" s="110">
        <v>0.4</v>
      </c>
      <c r="F16" s="145">
        <v>0.39100000000000001</v>
      </c>
      <c r="G16" s="110">
        <v>0.379</v>
      </c>
      <c r="H16" s="111">
        <v>0.373</v>
      </c>
      <c r="I16" s="110">
        <v>0.37</v>
      </c>
      <c r="J16" s="79">
        <v>0.36399999999999999</v>
      </c>
      <c r="K16" s="23">
        <v>405000</v>
      </c>
      <c r="L16" s="20">
        <v>405100</v>
      </c>
      <c r="M16" s="20">
        <v>425000</v>
      </c>
      <c r="N16" s="50">
        <v>425802</v>
      </c>
      <c r="P16" s="142"/>
      <c r="Q16" s="143"/>
    </row>
    <row r="17" spans="1:17" x14ac:dyDescent="0.3">
      <c r="B17" s="140" t="s">
        <v>378</v>
      </c>
      <c r="C17" s="174">
        <f>_xlfn.XLOOKUP(L17,'Fringe by acct'!A:A,'Fringe by acct'!D:D)/100</f>
        <v>0.11699999999999999</v>
      </c>
      <c r="D17" s="145">
        <v>0.14199999999999999</v>
      </c>
      <c r="E17" s="110">
        <v>0.14599999999999999</v>
      </c>
      <c r="F17" s="145">
        <v>0.15</v>
      </c>
      <c r="G17" s="110">
        <v>0.16500000000000001</v>
      </c>
      <c r="H17" s="111">
        <v>0.16</v>
      </c>
      <c r="I17" s="110">
        <v>0.17699999999999999</v>
      </c>
      <c r="J17" s="79">
        <v>0.158</v>
      </c>
      <c r="K17" s="23">
        <v>405250</v>
      </c>
      <c r="L17" s="20">
        <v>405300</v>
      </c>
      <c r="M17" s="20">
        <v>425210</v>
      </c>
      <c r="N17" s="50">
        <v>425803</v>
      </c>
      <c r="P17" s="142"/>
      <c r="Q17" s="143"/>
    </row>
    <row r="18" spans="1:17" x14ac:dyDescent="0.3">
      <c r="B18" s="141" t="s">
        <v>475</v>
      </c>
      <c r="C18" s="174">
        <f>_xlfn.XLOOKUP(L18,'Fringe by acct'!A:A,'Fringe by acct'!D:D)/100</f>
        <v>0.40799999999999997</v>
      </c>
      <c r="D18" s="145">
        <v>0.40799999999999997</v>
      </c>
      <c r="E18" s="110">
        <v>0.35699999999999998</v>
      </c>
      <c r="F18" s="110">
        <v>0.35499999999999998</v>
      </c>
      <c r="G18" s="110">
        <v>0.35899999999999999</v>
      </c>
      <c r="H18" s="111">
        <v>0.34</v>
      </c>
      <c r="I18" s="110">
        <v>0.34300000000000003</v>
      </c>
      <c r="J18" s="79">
        <v>0.34499999999999997</v>
      </c>
      <c r="K18" s="112">
        <v>402510</v>
      </c>
      <c r="L18" s="55">
        <v>402510</v>
      </c>
      <c r="M18" s="55">
        <v>422501</v>
      </c>
      <c r="N18" s="56">
        <v>422729</v>
      </c>
      <c r="P18" s="142"/>
      <c r="Q18" s="143"/>
    </row>
    <row r="19" spans="1:17" x14ac:dyDescent="0.3">
      <c r="B19" s="141" t="s">
        <v>476</v>
      </c>
      <c r="C19" s="174">
        <f>_xlfn.XLOOKUP(L19,'Fringe by acct'!A:A,'Fringe by acct'!D:D)/100</f>
        <v>0.40799999999999997</v>
      </c>
      <c r="D19" s="145">
        <v>0.40799999999999997</v>
      </c>
      <c r="E19" s="110">
        <v>0.35699999999999998</v>
      </c>
      <c r="F19" s="145">
        <v>0.35499999999999998</v>
      </c>
      <c r="G19" s="110">
        <v>0.35899999999999999</v>
      </c>
      <c r="H19" s="111">
        <v>0.34</v>
      </c>
      <c r="I19" s="110">
        <v>0.34300000000000003</v>
      </c>
      <c r="J19" s="79">
        <v>0.34499999999999997</v>
      </c>
      <c r="K19" s="112">
        <v>405100</v>
      </c>
      <c r="L19" s="55">
        <v>405110</v>
      </c>
      <c r="M19" s="55">
        <v>425001</v>
      </c>
      <c r="N19" s="56">
        <v>425810</v>
      </c>
      <c r="P19" s="142"/>
      <c r="Q19" s="143"/>
    </row>
    <row r="20" spans="1:17" x14ac:dyDescent="0.3">
      <c r="B20" s="141" t="s">
        <v>477</v>
      </c>
      <c r="C20" s="175">
        <f>_xlfn.XLOOKUP(L20,'Fringe by acct'!A:A,'Fringe by acct'!D:D)/100</f>
        <v>0.10099999999999999</v>
      </c>
      <c r="D20" s="145">
        <v>0.13300000000000001</v>
      </c>
      <c r="E20" s="110">
        <v>0.16500000000000001</v>
      </c>
      <c r="F20" s="145">
        <v>0.185</v>
      </c>
      <c r="G20" s="110">
        <v>0.192</v>
      </c>
      <c r="H20" s="111">
        <v>0.17499999999999999</v>
      </c>
      <c r="I20" s="110">
        <v>0.14499999999999999</v>
      </c>
      <c r="J20" s="79">
        <v>0.153</v>
      </c>
      <c r="K20" s="112">
        <v>402502</v>
      </c>
      <c r="L20" s="55">
        <v>402520</v>
      </c>
      <c r="M20" s="55">
        <v>422502</v>
      </c>
      <c r="N20" s="56">
        <v>422730</v>
      </c>
      <c r="P20" s="142"/>
      <c r="Q20" s="143"/>
    </row>
    <row r="21" spans="1:17" ht="15" thickBot="1" x14ac:dyDescent="0.35">
      <c r="B21" s="171" t="s">
        <v>379</v>
      </c>
      <c r="C21" s="176">
        <f>_xlfn.XLOOKUP(L21,'Fringe by acct'!A:A,'Fringe by acct'!D:D)/100</f>
        <v>1.4999999999999999E-2</v>
      </c>
      <c r="D21" s="146">
        <v>1.6E-2</v>
      </c>
      <c r="E21" s="113">
        <v>1.7999999999999999E-2</v>
      </c>
      <c r="F21" s="146">
        <v>1.2E-2</v>
      </c>
      <c r="G21" s="113">
        <v>1.7000000000000001E-2</v>
      </c>
      <c r="H21" s="114">
        <v>1.2999999999999999E-2</v>
      </c>
      <c r="I21" s="113">
        <v>1.2999999999999999E-2</v>
      </c>
      <c r="J21" s="80">
        <v>1.0999999999999999E-2</v>
      </c>
      <c r="K21" s="24">
        <v>407500</v>
      </c>
      <c r="L21" s="21">
        <v>407600</v>
      </c>
      <c r="M21" s="21">
        <v>427500</v>
      </c>
      <c r="N21" s="51">
        <v>428301</v>
      </c>
      <c r="P21" s="142"/>
      <c r="Q21" s="143"/>
    </row>
    <row r="22" spans="1:17" x14ac:dyDescent="0.3">
      <c r="B22" s="47"/>
      <c r="C22" s="47"/>
      <c r="D22" s="47"/>
      <c r="E22" s="81"/>
      <c r="F22" s="81"/>
      <c r="G22" s="81"/>
      <c r="H22" s="47"/>
    </row>
    <row r="23" spans="1:17" x14ac:dyDescent="0.3">
      <c r="B23" s="47"/>
      <c r="C23" s="47"/>
      <c r="D23" s="47"/>
      <c r="E23" s="47"/>
      <c r="F23" s="47"/>
      <c r="G23" s="47"/>
      <c r="H23" s="47"/>
    </row>
    <row r="24" spans="1:17" x14ac:dyDescent="0.3">
      <c r="A24" s="54" t="s">
        <v>427</v>
      </c>
      <c r="F24" s="14"/>
      <c r="G24" s="14"/>
      <c r="H24" s="14"/>
    </row>
    <row r="25" spans="1:17" x14ac:dyDescent="0.3">
      <c r="A25" s="53" t="s">
        <v>467</v>
      </c>
      <c r="F25" s="14"/>
      <c r="G25" s="14"/>
      <c r="H25" s="14"/>
    </row>
    <row r="26" spans="1:17" x14ac:dyDescent="0.3">
      <c r="B26" s="57" t="s">
        <v>428</v>
      </c>
      <c r="F26" s="14"/>
      <c r="G26" s="14"/>
      <c r="H26" s="14"/>
    </row>
  </sheetData>
  <sheetProtection algorithmName="SHA-512" hashValue="WEVMr12Ow+kpjpAsPTy6yatEOPEcCMh+YVlAU1Lrv7jz8NCyyowmEbhAxcDEgLES/7OTLwinyGUPbeu9y/uyzg==" saltValue="jdncL0Uh6FbQp1tPdXHZTQ==" spinCount="100000" sheet="1" objects="1" scenarios="1"/>
  <mergeCells count="3">
    <mergeCell ref="B1:N2"/>
    <mergeCell ref="K3:N3"/>
    <mergeCell ref="D3:J3"/>
  </mergeCells>
  <hyperlinks>
    <hyperlink ref="B26" r:id="rId1" location="types_of_positions-363" xr:uid="{DB392F7A-352C-4E41-90CB-719FE65AFB8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63"/>
  <sheetViews>
    <sheetView showGridLines="0" workbookViewId="0">
      <selection activeCell="C4" sqref="C4"/>
    </sheetView>
  </sheetViews>
  <sheetFormatPr defaultRowHeight="14.4" outlineLevelRow="1" x14ac:dyDescent="0.3"/>
  <cols>
    <col min="1" max="1" width="47.88671875" customWidth="1"/>
    <col min="2" max="2" width="13.6640625" customWidth="1"/>
    <col min="3" max="3" width="12.88671875" customWidth="1"/>
    <col min="4" max="4" width="15.109375" customWidth="1"/>
    <col min="5" max="5" width="14.109375" customWidth="1"/>
    <col min="10" max="10" width="45.5546875" customWidth="1"/>
    <col min="23" max="23" width="49" bestFit="1" customWidth="1"/>
    <col min="24" max="24" width="12.33203125" style="126" customWidth="1"/>
    <col min="25" max="25" width="14.6640625" customWidth="1"/>
    <col min="26" max="26" width="15.33203125" customWidth="1"/>
    <col min="27" max="27" width="10.109375" customWidth="1"/>
    <col min="28" max="28" width="11.88671875" bestFit="1" customWidth="1"/>
  </cols>
  <sheetData>
    <row r="1" spans="1:10" ht="27" customHeight="1" thickBot="1" x14ac:dyDescent="0.35">
      <c r="A1" s="258" t="s">
        <v>494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3">
      <c r="A2" s="260" t="s">
        <v>432</v>
      </c>
      <c r="B2" s="261"/>
      <c r="C2" s="260" t="s">
        <v>490</v>
      </c>
      <c r="D2" s="262"/>
      <c r="E2" s="261"/>
      <c r="F2" s="260" t="s">
        <v>367</v>
      </c>
      <c r="G2" s="262"/>
      <c r="H2" s="262"/>
      <c r="I2" s="261"/>
      <c r="J2" s="256" t="s">
        <v>345</v>
      </c>
    </row>
    <row r="3" spans="1:10" ht="36.9" customHeight="1" thickBot="1" x14ac:dyDescent="0.35">
      <c r="A3" s="70" t="s">
        <v>435</v>
      </c>
      <c r="B3" s="71" t="s">
        <v>431</v>
      </c>
      <c r="C3" s="118" t="s">
        <v>484</v>
      </c>
      <c r="D3" s="119" t="s">
        <v>490</v>
      </c>
      <c r="E3" s="120" t="s">
        <v>491</v>
      </c>
      <c r="F3" s="72" t="s">
        <v>433</v>
      </c>
      <c r="G3" s="73" t="s">
        <v>434</v>
      </c>
      <c r="H3" s="73" t="s">
        <v>363</v>
      </c>
      <c r="I3" s="71" t="s">
        <v>364</v>
      </c>
      <c r="J3" s="257"/>
    </row>
    <row r="4" spans="1:10" x14ac:dyDescent="0.3">
      <c r="A4" s="65" t="s">
        <v>368</v>
      </c>
      <c r="B4" s="168">
        <v>0</v>
      </c>
      <c r="C4" s="157">
        <f>_xlfn.XLOOKUP(F4,'Fringe by acct'!A:A,'Fringe by acct'!D:D)/100</f>
        <v>0.32</v>
      </c>
      <c r="D4" s="83">
        <f>B4*C4</f>
        <v>0</v>
      </c>
      <c r="E4" s="84">
        <f t="shared" ref="E4:E24" si="0">B4+D4</f>
        <v>0</v>
      </c>
      <c r="F4" s="115">
        <f>INDEX(AD:AD,MATCH(A4,W:W,0))</f>
        <v>400000</v>
      </c>
      <c r="G4" s="59">
        <f t="shared" ref="G4:G24" si="1">INDEX(AE:AE,MATCH(A4,W:W,0))</f>
        <v>400100</v>
      </c>
      <c r="H4" s="59">
        <f t="shared" ref="H4:H24" si="2">INDEX(AF:AF,MATCH(A4,W:W,0))</f>
        <v>418400</v>
      </c>
      <c r="I4" s="60">
        <f t="shared" ref="I4:I24" si="3">INDEX(AG:AG,MATCH(A4,W:W,0))</f>
        <v>419207</v>
      </c>
      <c r="J4" s="74"/>
    </row>
    <row r="5" spans="1:10" x14ac:dyDescent="0.3">
      <c r="A5" s="66" t="s">
        <v>368</v>
      </c>
      <c r="B5" s="169">
        <v>0</v>
      </c>
      <c r="C5" s="158">
        <f>_xlfn.XLOOKUP(F5,'Fringe by acct'!A:A,'Fringe by acct'!D:D)/100</f>
        <v>0.32</v>
      </c>
      <c r="D5" s="85">
        <f t="shared" ref="D5:D24" si="4">B5*C5</f>
        <v>0</v>
      </c>
      <c r="E5" s="86">
        <f t="shared" si="0"/>
        <v>0</v>
      </c>
      <c r="F5" s="116">
        <f t="shared" ref="F5:F24" si="5">INDEX(AD:AD,MATCH(A5,W:W,0))</f>
        <v>400000</v>
      </c>
      <c r="G5" s="61">
        <f t="shared" si="1"/>
        <v>400100</v>
      </c>
      <c r="H5" s="61">
        <f t="shared" si="2"/>
        <v>418400</v>
      </c>
      <c r="I5" s="62">
        <f t="shared" si="3"/>
        <v>419207</v>
      </c>
      <c r="J5" s="75"/>
    </row>
    <row r="6" spans="1:10" x14ac:dyDescent="0.3">
      <c r="A6" s="66" t="s">
        <v>368</v>
      </c>
      <c r="B6" s="169">
        <v>0</v>
      </c>
      <c r="C6" s="158">
        <f>_xlfn.XLOOKUP(F6,'Fringe by acct'!A:A,'Fringe by acct'!D:D)/100</f>
        <v>0.32</v>
      </c>
      <c r="D6" s="85">
        <f t="shared" si="4"/>
        <v>0</v>
      </c>
      <c r="E6" s="86">
        <f t="shared" si="0"/>
        <v>0</v>
      </c>
      <c r="F6" s="116">
        <f t="shared" si="5"/>
        <v>400000</v>
      </c>
      <c r="G6" s="61">
        <f t="shared" si="1"/>
        <v>400100</v>
      </c>
      <c r="H6" s="61">
        <f t="shared" si="2"/>
        <v>418400</v>
      </c>
      <c r="I6" s="62">
        <f t="shared" si="3"/>
        <v>419207</v>
      </c>
      <c r="J6" s="75"/>
    </row>
    <row r="7" spans="1:10" x14ac:dyDescent="0.3">
      <c r="A7" s="66" t="s">
        <v>368</v>
      </c>
      <c r="B7" s="169">
        <v>0</v>
      </c>
      <c r="C7" s="158">
        <f>_xlfn.XLOOKUP(F7,'Fringe by acct'!A:A,'Fringe by acct'!D:D)/100</f>
        <v>0.32</v>
      </c>
      <c r="D7" s="85">
        <f t="shared" si="4"/>
        <v>0</v>
      </c>
      <c r="E7" s="86">
        <f t="shared" si="0"/>
        <v>0</v>
      </c>
      <c r="F7" s="116">
        <f t="shared" si="5"/>
        <v>400000</v>
      </c>
      <c r="G7" s="61">
        <f t="shared" si="1"/>
        <v>400100</v>
      </c>
      <c r="H7" s="61">
        <f t="shared" si="2"/>
        <v>418400</v>
      </c>
      <c r="I7" s="62">
        <f t="shared" si="3"/>
        <v>419207</v>
      </c>
      <c r="J7" s="75"/>
    </row>
    <row r="8" spans="1:10" x14ac:dyDescent="0.3">
      <c r="A8" s="66" t="s">
        <v>368</v>
      </c>
      <c r="B8" s="169">
        <v>0</v>
      </c>
      <c r="C8" s="158">
        <f>_xlfn.XLOOKUP(F8,'Fringe by acct'!A:A,'Fringe by acct'!D:D)/100</f>
        <v>0.32</v>
      </c>
      <c r="D8" s="85">
        <f t="shared" si="4"/>
        <v>0</v>
      </c>
      <c r="E8" s="86">
        <f t="shared" si="0"/>
        <v>0</v>
      </c>
      <c r="F8" s="116">
        <f t="shared" si="5"/>
        <v>400000</v>
      </c>
      <c r="G8" s="61">
        <f t="shared" si="1"/>
        <v>400100</v>
      </c>
      <c r="H8" s="61">
        <f t="shared" si="2"/>
        <v>418400</v>
      </c>
      <c r="I8" s="62">
        <f t="shared" si="3"/>
        <v>419207</v>
      </c>
      <c r="J8" s="75"/>
    </row>
    <row r="9" spans="1:10" x14ac:dyDescent="0.3">
      <c r="A9" s="66" t="s">
        <v>368</v>
      </c>
      <c r="B9" s="169">
        <v>0</v>
      </c>
      <c r="C9" s="158">
        <f>_xlfn.XLOOKUP(F9,'Fringe by acct'!A:A,'Fringe by acct'!D:D)/100</f>
        <v>0.32</v>
      </c>
      <c r="D9" s="85">
        <f t="shared" si="4"/>
        <v>0</v>
      </c>
      <c r="E9" s="86">
        <f t="shared" si="0"/>
        <v>0</v>
      </c>
      <c r="F9" s="116">
        <f t="shared" si="5"/>
        <v>400000</v>
      </c>
      <c r="G9" s="61">
        <f t="shared" si="1"/>
        <v>400100</v>
      </c>
      <c r="H9" s="61">
        <f t="shared" si="2"/>
        <v>418400</v>
      </c>
      <c r="I9" s="62">
        <f t="shared" si="3"/>
        <v>419207</v>
      </c>
      <c r="J9" s="75"/>
    </row>
    <row r="10" spans="1:10" x14ac:dyDescent="0.3">
      <c r="A10" s="66" t="s">
        <v>370</v>
      </c>
      <c r="B10" s="169">
        <v>0</v>
      </c>
      <c r="C10" s="158">
        <f>_xlfn.XLOOKUP(F10,'Fringe by acct'!A:A,'Fringe by acct'!D:D)/100</f>
        <v>0.40799999999999997</v>
      </c>
      <c r="D10" s="85">
        <f t="shared" si="4"/>
        <v>0</v>
      </c>
      <c r="E10" s="86">
        <f t="shared" si="0"/>
        <v>0</v>
      </c>
      <c r="F10" s="116">
        <f t="shared" si="5"/>
        <v>400390</v>
      </c>
      <c r="G10" s="61">
        <f t="shared" si="1"/>
        <v>400500</v>
      </c>
      <c r="H10" s="61">
        <f t="shared" si="2"/>
        <v>418710</v>
      </c>
      <c r="I10" s="62">
        <f t="shared" si="3"/>
        <v>419209</v>
      </c>
      <c r="J10" s="75"/>
    </row>
    <row r="11" spans="1:10" x14ac:dyDescent="0.3">
      <c r="A11" s="66" t="s">
        <v>370</v>
      </c>
      <c r="B11" s="169">
        <v>0</v>
      </c>
      <c r="C11" s="158">
        <f>_xlfn.XLOOKUP(F11,'Fringe by acct'!A:A,'Fringe by acct'!D:D)/100</f>
        <v>0.40799999999999997</v>
      </c>
      <c r="D11" s="85">
        <f t="shared" si="4"/>
        <v>0</v>
      </c>
      <c r="E11" s="86">
        <f t="shared" si="0"/>
        <v>0</v>
      </c>
      <c r="F11" s="116">
        <f t="shared" si="5"/>
        <v>400390</v>
      </c>
      <c r="G11" s="61">
        <f t="shared" si="1"/>
        <v>400500</v>
      </c>
      <c r="H11" s="61">
        <f t="shared" si="2"/>
        <v>418710</v>
      </c>
      <c r="I11" s="62">
        <f t="shared" si="3"/>
        <v>419209</v>
      </c>
      <c r="J11" s="75"/>
    </row>
    <row r="12" spans="1:10" x14ac:dyDescent="0.3">
      <c r="A12" s="66" t="s">
        <v>370</v>
      </c>
      <c r="B12" s="169">
        <v>0</v>
      </c>
      <c r="C12" s="158">
        <f>_xlfn.XLOOKUP(F12,'Fringe by acct'!A:A,'Fringe by acct'!D:D)/100</f>
        <v>0.40799999999999997</v>
      </c>
      <c r="D12" s="85">
        <f t="shared" si="4"/>
        <v>0</v>
      </c>
      <c r="E12" s="86">
        <f t="shared" si="0"/>
        <v>0</v>
      </c>
      <c r="F12" s="116">
        <f t="shared" si="5"/>
        <v>400390</v>
      </c>
      <c r="G12" s="61">
        <f t="shared" si="1"/>
        <v>400500</v>
      </c>
      <c r="H12" s="61">
        <f t="shared" si="2"/>
        <v>418710</v>
      </c>
      <c r="I12" s="62">
        <f t="shared" si="3"/>
        <v>419209</v>
      </c>
      <c r="J12" s="75"/>
    </row>
    <row r="13" spans="1:10" x14ac:dyDescent="0.3">
      <c r="A13" s="66" t="s">
        <v>370</v>
      </c>
      <c r="B13" s="169">
        <v>0</v>
      </c>
      <c r="C13" s="158">
        <f>_xlfn.XLOOKUP(F13,'Fringe by acct'!A:A,'Fringe by acct'!D:D)/100</f>
        <v>0.40799999999999997</v>
      </c>
      <c r="D13" s="85">
        <f t="shared" si="4"/>
        <v>0</v>
      </c>
      <c r="E13" s="86">
        <f t="shared" si="0"/>
        <v>0</v>
      </c>
      <c r="F13" s="116">
        <f t="shared" si="5"/>
        <v>400390</v>
      </c>
      <c r="G13" s="61">
        <f t="shared" si="1"/>
        <v>400500</v>
      </c>
      <c r="H13" s="61">
        <f t="shared" si="2"/>
        <v>418710</v>
      </c>
      <c r="I13" s="62">
        <f t="shared" si="3"/>
        <v>419209</v>
      </c>
      <c r="J13" s="75"/>
    </row>
    <row r="14" spans="1:10" x14ac:dyDescent="0.3">
      <c r="A14" s="66" t="s">
        <v>370</v>
      </c>
      <c r="B14" s="169">
        <v>0</v>
      </c>
      <c r="C14" s="158">
        <f>_xlfn.XLOOKUP(F14,'Fringe by acct'!A:A,'Fringe by acct'!D:D)/100</f>
        <v>0.40799999999999997</v>
      </c>
      <c r="D14" s="85">
        <f t="shared" si="4"/>
        <v>0</v>
      </c>
      <c r="E14" s="86">
        <f t="shared" si="0"/>
        <v>0</v>
      </c>
      <c r="F14" s="116">
        <f t="shared" si="5"/>
        <v>400390</v>
      </c>
      <c r="G14" s="61">
        <f t="shared" si="1"/>
        <v>400500</v>
      </c>
      <c r="H14" s="61">
        <f t="shared" si="2"/>
        <v>418710</v>
      </c>
      <c r="I14" s="62">
        <f t="shared" si="3"/>
        <v>419209</v>
      </c>
      <c r="J14" s="75"/>
    </row>
    <row r="15" spans="1:10" x14ac:dyDescent="0.3">
      <c r="A15" s="66" t="s">
        <v>370</v>
      </c>
      <c r="B15" s="169">
        <v>0</v>
      </c>
      <c r="C15" s="158">
        <f>_xlfn.XLOOKUP(F15,'Fringe by acct'!A:A,'Fringe by acct'!D:D)/100</f>
        <v>0.40799999999999997</v>
      </c>
      <c r="D15" s="85">
        <f t="shared" si="4"/>
        <v>0</v>
      </c>
      <c r="E15" s="86">
        <f t="shared" si="0"/>
        <v>0</v>
      </c>
      <c r="F15" s="116">
        <f t="shared" si="5"/>
        <v>400390</v>
      </c>
      <c r="G15" s="61">
        <f t="shared" si="1"/>
        <v>400500</v>
      </c>
      <c r="H15" s="61">
        <f t="shared" si="2"/>
        <v>418710</v>
      </c>
      <c r="I15" s="62">
        <f t="shared" si="3"/>
        <v>419209</v>
      </c>
      <c r="J15" s="75"/>
    </row>
    <row r="16" spans="1:10" x14ac:dyDescent="0.3">
      <c r="A16" s="66" t="s">
        <v>370</v>
      </c>
      <c r="B16" s="169">
        <v>0</v>
      </c>
      <c r="C16" s="158">
        <f>_xlfn.XLOOKUP(F16,'Fringe by acct'!A:A,'Fringe by acct'!D:D)/100</f>
        <v>0.40799999999999997</v>
      </c>
      <c r="D16" s="85">
        <f t="shared" si="4"/>
        <v>0</v>
      </c>
      <c r="E16" s="86">
        <f t="shared" si="0"/>
        <v>0</v>
      </c>
      <c r="F16" s="116">
        <f t="shared" si="5"/>
        <v>400390</v>
      </c>
      <c r="G16" s="61">
        <f t="shared" si="1"/>
        <v>400500</v>
      </c>
      <c r="H16" s="61">
        <f t="shared" si="2"/>
        <v>418710</v>
      </c>
      <c r="I16" s="62">
        <f t="shared" si="3"/>
        <v>419209</v>
      </c>
      <c r="J16" s="75"/>
    </row>
    <row r="17" spans="1:10" x14ac:dyDescent="0.3">
      <c r="A17" s="66" t="s">
        <v>374</v>
      </c>
      <c r="B17" s="169">
        <v>0</v>
      </c>
      <c r="C17" s="158">
        <f>_xlfn.XLOOKUP(F17,'Fringe by acct'!A:A,'Fringe by acct'!D:D)/100</f>
        <v>0.124</v>
      </c>
      <c r="D17" s="85">
        <f t="shared" si="4"/>
        <v>0</v>
      </c>
      <c r="E17" s="86">
        <f t="shared" si="0"/>
        <v>0</v>
      </c>
      <c r="F17" s="116">
        <f t="shared" si="5"/>
        <v>402200</v>
      </c>
      <c r="G17" s="61">
        <f t="shared" si="1"/>
        <v>402202</v>
      </c>
      <c r="H17" s="61">
        <f t="shared" si="2"/>
        <v>422210</v>
      </c>
      <c r="I17" s="62">
        <f t="shared" si="3"/>
        <v>422447</v>
      </c>
      <c r="J17" s="75"/>
    </row>
    <row r="18" spans="1:10" x14ac:dyDescent="0.3">
      <c r="A18" s="66" t="s">
        <v>374</v>
      </c>
      <c r="B18" s="169">
        <v>0</v>
      </c>
      <c r="C18" s="158">
        <f>_xlfn.XLOOKUP(F18,'Fringe by acct'!A:A,'Fringe by acct'!D:D)/100</f>
        <v>0.124</v>
      </c>
      <c r="D18" s="85">
        <f t="shared" si="4"/>
        <v>0</v>
      </c>
      <c r="E18" s="86">
        <f t="shared" si="0"/>
        <v>0</v>
      </c>
      <c r="F18" s="116">
        <f t="shared" si="5"/>
        <v>402200</v>
      </c>
      <c r="G18" s="61">
        <f t="shared" si="1"/>
        <v>402202</v>
      </c>
      <c r="H18" s="61">
        <f t="shared" si="2"/>
        <v>422210</v>
      </c>
      <c r="I18" s="62">
        <f t="shared" si="3"/>
        <v>422447</v>
      </c>
      <c r="J18" s="75"/>
    </row>
    <row r="19" spans="1:10" x14ac:dyDescent="0.3">
      <c r="A19" s="66" t="s">
        <v>374</v>
      </c>
      <c r="B19" s="169">
        <v>0</v>
      </c>
      <c r="C19" s="158">
        <f>_xlfn.XLOOKUP(F19,'Fringe by acct'!A:A,'Fringe by acct'!D:D)/100</f>
        <v>0.124</v>
      </c>
      <c r="D19" s="85">
        <f t="shared" si="4"/>
        <v>0</v>
      </c>
      <c r="E19" s="86">
        <f t="shared" si="0"/>
        <v>0</v>
      </c>
      <c r="F19" s="116">
        <f t="shared" si="5"/>
        <v>402200</v>
      </c>
      <c r="G19" s="61">
        <f t="shared" si="1"/>
        <v>402202</v>
      </c>
      <c r="H19" s="61">
        <f t="shared" si="2"/>
        <v>422210</v>
      </c>
      <c r="I19" s="62">
        <f t="shared" si="3"/>
        <v>422447</v>
      </c>
      <c r="J19" s="75"/>
    </row>
    <row r="20" spans="1:10" x14ac:dyDescent="0.3">
      <c r="A20" s="66" t="s">
        <v>374</v>
      </c>
      <c r="B20" s="169">
        <v>0</v>
      </c>
      <c r="C20" s="158">
        <f>_xlfn.XLOOKUP(F20,'Fringe by acct'!A:A,'Fringe by acct'!D:D)/100</f>
        <v>0.124</v>
      </c>
      <c r="D20" s="85">
        <f t="shared" si="4"/>
        <v>0</v>
      </c>
      <c r="E20" s="86">
        <f t="shared" si="0"/>
        <v>0</v>
      </c>
      <c r="F20" s="116">
        <f t="shared" si="5"/>
        <v>402200</v>
      </c>
      <c r="G20" s="61">
        <f t="shared" si="1"/>
        <v>402202</v>
      </c>
      <c r="H20" s="61">
        <f t="shared" si="2"/>
        <v>422210</v>
      </c>
      <c r="I20" s="62">
        <f t="shared" si="3"/>
        <v>422447</v>
      </c>
      <c r="J20" s="75"/>
    </row>
    <row r="21" spans="1:10" x14ac:dyDescent="0.3">
      <c r="A21" s="66" t="s">
        <v>374</v>
      </c>
      <c r="B21" s="169">
        <v>0</v>
      </c>
      <c r="C21" s="158">
        <f>_xlfn.XLOOKUP(F21,'Fringe by acct'!A:A,'Fringe by acct'!D:D)/100</f>
        <v>0.124</v>
      </c>
      <c r="D21" s="85">
        <f t="shared" si="4"/>
        <v>0</v>
      </c>
      <c r="E21" s="86">
        <f t="shared" si="0"/>
        <v>0</v>
      </c>
      <c r="F21" s="116">
        <f t="shared" si="5"/>
        <v>402200</v>
      </c>
      <c r="G21" s="61">
        <f t="shared" si="1"/>
        <v>402202</v>
      </c>
      <c r="H21" s="61">
        <f t="shared" si="2"/>
        <v>422210</v>
      </c>
      <c r="I21" s="62">
        <f t="shared" si="3"/>
        <v>422447</v>
      </c>
      <c r="J21" s="75"/>
    </row>
    <row r="22" spans="1:10" x14ac:dyDescent="0.3">
      <c r="A22" s="66" t="s">
        <v>379</v>
      </c>
      <c r="B22" s="169">
        <v>0</v>
      </c>
      <c r="C22" s="158">
        <f>_xlfn.XLOOKUP(F22,'Fringe by acct'!A:A,'Fringe by acct'!D:D)/100</f>
        <v>1.4999999999999999E-2</v>
      </c>
      <c r="D22" s="85">
        <f t="shared" si="4"/>
        <v>0</v>
      </c>
      <c r="E22" s="86">
        <f t="shared" si="0"/>
        <v>0</v>
      </c>
      <c r="F22" s="116">
        <f t="shared" si="5"/>
        <v>407500</v>
      </c>
      <c r="G22" s="61">
        <f t="shared" si="1"/>
        <v>407600</v>
      </c>
      <c r="H22" s="61">
        <f t="shared" si="2"/>
        <v>427500</v>
      </c>
      <c r="I22" s="62">
        <f t="shared" si="3"/>
        <v>428301</v>
      </c>
      <c r="J22" s="75"/>
    </row>
    <row r="23" spans="1:10" x14ac:dyDescent="0.3">
      <c r="A23" s="66" t="s">
        <v>379</v>
      </c>
      <c r="B23" s="169">
        <v>0</v>
      </c>
      <c r="C23" s="158">
        <f>_xlfn.XLOOKUP(F23,'Fringe by acct'!A:A,'Fringe by acct'!D:D)/100</f>
        <v>1.4999999999999999E-2</v>
      </c>
      <c r="D23" s="85">
        <f t="shared" si="4"/>
        <v>0</v>
      </c>
      <c r="E23" s="86">
        <f t="shared" si="0"/>
        <v>0</v>
      </c>
      <c r="F23" s="116">
        <f t="shared" si="5"/>
        <v>407500</v>
      </c>
      <c r="G23" s="61">
        <f t="shared" si="1"/>
        <v>407600</v>
      </c>
      <c r="H23" s="61">
        <f t="shared" si="2"/>
        <v>427500</v>
      </c>
      <c r="I23" s="62">
        <f t="shared" si="3"/>
        <v>428301</v>
      </c>
      <c r="J23" s="75"/>
    </row>
    <row r="24" spans="1:10" ht="15" thickBot="1" x14ac:dyDescent="0.35">
      <c r="A24" s="67" t="s">
        <v>375</v>
      </c>
      <c r="B24" s="170">
        <v>0</v>
      </c>
      <c r="C24" s="159">
        <f>_xlfn.XLOOKUP(F24,'Fringe by acct'!A:A,'Fringe by acct'!D:D)/100</f>
        <v>0.40799999999999997</v>
      </c>
      <c r="D24" s="88">
        <f t="shared" si="4"/>
        <v>0</v>
      </c>
      <c r="E24" s="89">
        <f t="shared" si="0"/>
        <v>0</v>
      </c>
      <c r="F24" s="117">
        <f t="shared" si="5"/>
        <v>402500</v>
      </c>
      <c r="G24" s="63">
        <f t="shared" si="1"/>
        <v>402600</v>
      </c>
      <c r="H24" s="63">
        <f t="shared" si="2"/>
        <v>422500</v>
      </c>
      <c r="I24" s="64">
        <f t="shared" si="3"/>
        <v>422727</v>
      </c>
      <c r="J24" s="76"/>
    </row>
    <row r="25" spans="1:10" ht="15" thickBot="1" x14ac:dyDescent="0.35">
      <c r="A25" s="68" t="s">
        <v>360</v>
      </c>
      <c r="B25" s="69">
        <f>SUM(B4:B24)</f>
        <v>0</v>
      </c>
      <c r="C25" s="121"/>
      <c r="D25" s="122">
        <f>SUM(D4:D24)</f>
        <v>0</v>
      </c>
      <c r="E25" s="123">
        <f>SUM(E4:E24)</f>
        <v>0</v>
      </c>
    </row>
    <row r="26" spans="1:10" x14ac:dyDescent="0.3">
      <c r="C26" s="81"/>
    </row>
    <row r="27" spans="1:10" x14ac:dyDescent="0.3">
      <c r="A27" s="8" t="s">
        <v>422</v>
      </c>
      <c r="B27" s="8"/>
      <c r="C27" s="14"/>
      <c r="D27" s="14"/>
      <c r="E27" s="14"/>
    </row>
    <row r="28" spans="1:10" x14ac:dyDescent="0.3">
      <c r="A28" s="46" t="s">
        <v>401</v>
      </c>
    </row>
    <row r="29" spans="1:10" x14ac:dyDescent="0.3">
      <c r="A29" t="s">
        <v>391</v>
      </c>
    </row>
    <row r="30" spans="1:10" x14ac:dyDescent="0.3">
      <c r="A30" t="s">
        <v>437</v>
      </c>
      <c r="C30" s="14"/>
      <c r="D30" s="14"/>
      <c r="E30" s="14"/>
    </row>
    <row r="31" spans="1:10" x14ac:dyDescent="0.3">
      <c r="A31" t="s">
        <v>436</v>
      </c>
      <c r="C31" s="14"/>
      <c r="D31" s="14"/>
      <c r="E31" s="14"/>
    </row>
    <row r="32" spans="1:10" x14ac:dyDescent="0.3">
      <c r="A32" t="s">
        <v>478</v>
      </c>
      <c r="C32" s="14"/>
      <c r="D32" s="14"/>
      <c r="E32" s="14"/>
    </row>
    <row r="33" spans="1:33" x14ac:dyDescent="0.3">
      <c r="A33" t="s">
        <v>448</v>
      </c>
      <c r="C33" s="14"/>
      <c r="D33" s="14"/>
      <c r="E33" s="14"/>
    </row>
    <row r="34" spans="1:33" x14ac:dyDescent="0.3">
      <c r="C34" s="14"/>
      <c r="D34" s="14"/>
      <c r="E34" s="14"/>
    </row>
    <row r="35" spans="1:33" x14ac:dyDescent="0.3">
      <c r="A35" s="54" t="s">
        <v>414</v>
      </c>
      <c r="C35" s="14"/>
      <c r="D35" s="14"/>
      <c r="E35" s="14"/>
    </row>
    <row r="36" spans="1:33" x14ac:dyDescent="0.3">
      <c r="A36" s="82" t="s">
        <v>466</v>
      </c>
      <c r="C36" s="14"/>
      <c r="D36" s="14"/>
      <c r="E36" s="14"/>
    </row>
    <row r="37" spans="1:33" x14ac:dyDescent="0.3">
      <c r="A37" s="58" t="s">
        <v>465</v>
      </c>
      <c r="C37" s="14"/>
      <c r="D37" s="14"/>
      <c r="E37" s="14"/>
    </row>
    <row r="38" spans="1:33" x14ac:dyDescent="0.3">
      <c r="A38" s="53" t="s">
        <v>419</v>
      </c>
      <c r="C38" s="14"/>
      <c r="D38" s="14"/>
      <c r="E38" s="14"/>
    </row>
    <row r="39" spans="1:33" x14ac:dyDescent="0.3">
      <c r="A39" s="53" t="s">
        <v>420</v>
      </c>
      <c r="C39" s="14"/>
      <c r="D39" s="14"/>
      <c r="E39" s="14"/>
    </row>
    <row r="40" spans="1:33" x14ac:dyDescent="0.3">
      <c r="A40" s="18"/>
      <c r="C40" s="14"/>
      <c r="D40" s="14"/>
      <c r="E40" s="14"/>
    </row>
    <row r="41" spans="1:33" x14ac:dyDescent="0.3">
      <c r="A41" s="54" t="s">
        <v>427</v>
      </c>
      <c r="C41" s="14"/>
      <c r="D41" s="14"/>
      <c r="E41" s="14"/>
    </row>
    <row r="42" spans="1:33" x14ac:dyDescent="0.3">
      <c r="A42" s="53" t="s">
        <v>467</v>
      </c>
      <c r="C42" s="14"/>
      <c r="D42" s="14"/>
      <c r="E42" s="14"/>
    </row>
    <row r="43" spans="1:33" x14ac:dyDescent="0.3">
      <c r="A43" s="57" t="s">
        <v>428</v>
      </c>
      <c r="C43" s="14"/>
      <c r="D43" s="14"/>
      <c r="E43" s="14"/>
    </row>
    <row r="44" spans="1:33" x14ac:dyDescent="0.3">
      <c r="C44" s="14"/>
      <c r="D44" s="14"/>
      <c r="E44" s="14"/>
      <c r="W44" s="126"/>
      <c r="X44"/>
    </row>
    <row r="45" spans="1:33" x14ac:dyDescent="0.3">
      <c r="C45" s="14"/>
      <c r="D45" s="14"/>
      <c r="E45" s="14"/>
    </row>
    <row r="46" spans="1:33" hidden="1" outlineLevel="1" x14ac:dyDescent="0.3">
      <c r="C46" s="14"/>
      <c r="D46" s="14"/>
      <c r="E46" s="14"/>
      <c r="Y46" s="126"/>
      <c r="AC46" t="s">
        <v>384</v>
      </c>
      <c r="AD46" t="s">
        <v>383</v>
      </c>
    </row>
    <row r="47" spans="1:33" hidden="1" outlineLevel="1" x14ac:dyDescent="0.3">
      <c r="C47" s="14"/>
      <c r="D47" s="14"/>
      <c r="E47" s="14"/>
      <c r="W47" s="126" t="s">
        <v>382</v>
      </c>
      <c r="X47" t="s">
        <v>481</v>
      </c>
      <c r="Y47" t="s">
        <v>480</v>
      </c>
      <c r="Z47" t="s">
        <v>470</v>
      </c>
      <c r="AA47" t="s">
        <v>469</v>
      </c>
      <c r="AB47" t="s">
        <v>455</v>
      </c>
      <c r="AC47" t="s">
        <v>381</v>
      </c>
      <c r="AD47" t="s">
        <v>362</v>
      </c>
      <c r="AE47" t="s">
        <v>361</v>
      </c>
      <c r="AF47" t="s">
        <v>363</v>
      </c>
      <c r="AG47" t="s">
        <v>364</v>
      </c>
    </row>
    <row r="48" spans="1:33" hidden="1" outlineLevel="1" x14ac:dyDescent="0.3">
      <c r="W48" s="126" t="s">
        <v>368</v>
      </c>
      <c r="X48" s="126">
        <f>_xlfn.XLOOKUP(W48,'Fringe rates and acct codes'!B5:B21,'Fringe rates and acct codes'!D5:D21)</f>
        <v>0.33100000000000002</v>
      </c>
      <c r="Y48">
        <v>0.31</v>
      </c>
      <c r="Z48">
        <v>0.308</v>
      </c>
      <c r="AA48">
        <v>0.29399999999999998</v>
      </c>
      <c r="AB48">
        <v>0.28999999999999998</v>
      </c>
      <c r="AC48">
        <v>0.28999999999999998</v>
      </c>
      <c r="AD48">
        <v>400000</v>
      </c>
      <c r="AE48">
        <v>400100</v>
      </c>
      <c r="AF48">
        <v>418400</v>
      </c>
      <c r="AG48">
        <v>419207</v>
      </c>
    </row>
    <row r="49" spans="23:33" hidden="1" outlineLevel="1" x14ac:dyDescent="0.3">
      <c r="W49" s="126" t="s">
        <v>369</v>
      </c>
      <c r="X49" s="126">
        <f>_xlfn.XLOOKUP(W49,'Fringe rates and acct codes'!B6:B22,'Fringe rates and acct codes'!D6:D22)</f>
        <v>0.40799999999999997</v>
      </c>
      <c r="Y49">
        <v>0.4</v>
      </c>
      <c r="Z49">
        <v>0.39100000000000001</v>
      </c>
      <c r="AA49">
        <v>0.379</v>
      </c>
      <c r="AB49">
        <v>0.373</v>
      </c>
      <c r="AC49">
        <v>0.37</v>
      </c>
      <c r="AD49">
        <v>400290</v>
      </c>
      <c r="AE49">
        <v>400310</v>
      </c>
      <c r="AF49">
        <v>418610</v>
      </c>
      <c r="AG49">
        <v>419209</v>
      </c>
    </row>
    <row r="50" spans="23:33" hidden="1" outlineLevel="1" x14ac:dyDescent="0.3">
      <c r="W50" s="126" t="s">
        <v>370</v>
      </c>
      <c r="X50" s="126">
        <f>_xlfn.XLOOKUP(W50,'Fringe rates and acct codes'!B7:B23,'Fringe rates and acct codes'!D7:D23)</f>
        <v>0.40799999999999997</v>
      </c>
      <c r="Y50">
        <v>0.4</v>
      </c>
      <c r="Z50">
        <v>0.39100000000000001</v>
      </c>
      <c r="AA50">
        <v>0.379</v>
      </c>
      <c r="AB50">
        <v>0.373</v>
      </c>
      <c r="AC50">
        <v>0.37</v>
      </c>
      <c r="AD50">
        <v>400390</v>
      </c>
      <c r="AE50">
        <v>400500</v>
      </c>
      <c r="AF50">
        <v>418710</v>
      </c>
      <c r="AG50">
        <v>419209</v>
      </c>
    </row>
    <row r="51" spans="23:33" hidden="1" outlineLevel="1" x14ac:dyDescent="0.3">
      <c r="W51" s="126" t="s">
        <v>371</v>
      </c>
      <c r="X51" s="126">
        <f>_xlfn.XLOOKUP(W51,'Fringe rates and acct codes'!B8:B24,'Fringe rates and acct codes'!D8:D24)</f>
        <v>0.40799999999999997</v>
      </c>
      <c r="Y51">
        <v>0.4</v>
      </c>
      <c r="Z51">
        <v>0.39100000000000001</v>
      </c>
      <c r="AA51">
        <v>0.379</v>
      </c>
      <c r="AB51">
        <v>0.373</v>
      </c>
      <c r="AC51">
        <v>0.37</v>
      </c>
      <c r="AD51">
        <v>400550</v>
      </c>
      <c r="AE51">
        <v>400600</v>
      </c>
      <c r="AF51">
        <v>418810</v>
      </c>
      <c r="AG51">
        <v>419209</v>
      </c>
    </row>
    <row r="52" spans="23:33" hidden="1" outlineLevel="1" x14ac:dyDescent="0.3">
      <c r="W52" s="126" t="s">
        <v>373</v>
      </c>
      <c r="X52" s="126">
        <f>_xlfn.XLOOKUP(W52,'Fringe rates and acct codes'!B9:B25,'Fringe rates and acct codes'!D9:D25)</f>
        <v>0.33100000000000002</v>
      </c>
      <c r="Y52">
        <v>0.31</v>
      </c>
      <c r="Z52">
        <v>0.308</v>
      </c>
      <c r="AA52">
        <v>0.29399999999999998</v>
      </c>
      <c r="AB52">
        <v>0.28999999999999998</v>
      </c>
      <c r="AC52">
        <v>0.28999999999999998</v>
      </c>
      <c r="AD52">
        <v>400690</v>
      </c>
      <c r="AE52">
        <v>400714</v>
      </c>
      <c r="AF52">
        <v>418910</v>
      </c>
      <c r="AG52">
        <v>419207</v>
      </c>
    </row>
    <row r="53" spans="23:33" hidden="1" outlineLevel="1" x14ac:dyDescent="0.3">
      <c r="W53" s="126" t="s">
        <v>372</v>
      </c>
      <c r="X53" s="126">
        <f>_xlfn.XLOOKUP(W53,'Fringe rates and acct codes'!B10:B26,'Fringe rates and acct codes'!D10:D26)</f>
        <v>0.14199999999999999</v>
      </c>
      <c r="Y53">
        <v>0.14599999999999999</v>
      </c>
      <c r="Z53">
        <v>0.15</v>
      </c>
      <c r="AA53">
        <v>0.16500000000000001</v>
      </c>
      <c r="AB53">
        <v>0.16</v>
      </c>
      <c r="AC53">
        <v>0.17699999999999999</v>
      </c>
      <c r="AD53">
        <v>401200</v>
      </c>
      <c r="AE53">
        <v>401300</v>
      </c>
      <c r="AF53">
        <v>420500</v>
      </c>
      <c r="AG53">
        <v>422176</v>
      </c>
    </row>
    <row r="54" spans="23:33" hidden="1" outlineLevel="1" x14ac:dyDescent="0.3">
      <c r="W54" s="126" t="s">
        <v>374</v>
      </c>
      <c r="X54" s="126">
        <f>_xlfn.XLOOKUP(W54,'Fringe rates and acct codes'!B11:B27,'Fringe rates and acct codes'!D11:D27)</f>
        <v>0.122</v>
      </c>
      <c r="Y54">
        <v>0.114</v>
      </c>
      <c r="Z54">
        <v>9.5000000000000001E-2</v>
      </c>
      <c r="AA54">
        <v>9.2999999999999999E-2</v>
      </c>
      <c r="AB54">
        <v>0.11</v>
      </c>
      <c r="AC54">
        <v>0.123</v>
      </c>
      <c r="AD54">
        <v>402200</v>
      </c>
      <c r="AE54">
        <v>402202</v>
      </c>
      <c r="AF54">
        <v>422210</v>
      </c>
      <c r="AG54">
        <v>422447</v>
      </c>
    </row>
    <row r="55" spans="23:33" hidden="1" outlineLevel="1" x14ac:dyDescent="0.3">
      <c r="W55" s="126" t="s">
        <v>366</v>
      </c>
      <c r="X55" s="126">
        <f>_xlfn.XLOOKUP(W55,'Fringe rates and acct codes'!B12:B28,'Fringe rates and acct codes'!D12:D28)</f>
        <v>0.122</v>
      </c>
      <c r="Y55">
        <v>0.114</v>
      </c>
      <c r="Z55">
        <v>9.5000000000000001E-2</v>
      </c>
      <c r="AA55">
        <v>9.2999999999999999E-2</v>
      </c>
      <c r="AB55">
        <v>0.11</v>
      </c>
      <c r="AC55">
        <v>0.123</v>
      </c>
      <c r="AD55">
        <v>402200</v>
      </c>
      <c r="AE55">
        <v>402205</v>
      </c>
      <c r="AF55">
        <v>422400</v>
      </c>
      <c r="AG55">
        <v>422447</v>
      </c>
    </row>
    <row r="56" spans="23:33" hidden="1" outlineLevel="1" x14ac:dyDescent="0.3">
      <c r="W56" s="126" t="s">
        <v>375</v>
      </c>
      <c r="X56" s="126">
        <f>_xlfn.XLOOKUP(W56,'Fringe rates and acct codes'!B13:B29,'Fringe rates and acct codes'!D13:D29)</f>
        <v>0.40799999999999997</v>
      </c>
      <c r="Y56">
        <v>0.4</v>
      </c>
      <c r="Z56">
        <v>0.39100000000000001</v>
      </c>
      <c r="AA56">
        <v>0.379</v>
      </c>
      <c r="AB56">
        <v>0.373</v>
      </c>
      <c r="AC56">
        <v>0.37</v>
      </c>
      <c r="AD56">
        <v>402500</v>
      </c>
      <c r="AE56">
        <v>402600</v>
      </c>
      <c r="AF56">
        <v>422500</v>
      </c>
      <c r="AG56">
        <v>422727</v>
      </c>
    </row>
    <row r="57" spans="23:33" hidden="1" outlineLevel="1" x14ac:dyDescent="0.3">
      <c r="W57" s="126" t="s">
        <v>376</v>
      </c>
      <c r="X57" s="126">
        <f>_xlfn.XLOOKUP(W57,'Fringe rates and acct codes'!B14:B30,'Fringe rates and acct codes'!D14:D30)</f>
        <v>0.14199999999999999</v>
      </c>
      <c r="Y57">
        <v>0.14599999999999999</v>
      </c>
      <c r="Z57">
        <v>0.15</v>
      </c>
      <c r="AA57">
        <v>0.16500000000000001</v>
      </c>
      <c r="AB57">
        <v>0.16</v>
      </c>
      <c r="AC57">
        <v>0.17699999999999999</v>
      </c>
      <c r="AD57">
        <v>402650</v>
      </c>
      <c r="AE57">
        <v>402700</v>
      </c>
      <c r="AF57">
        <v>422610</v>
      </c>
      <c r="AG57">
        <v>422728</v>
      </c>
    </row>
    <row r="58" spans="23:33" hidden="1" outlineLevel="1" x14ac:dyDescent="0.3">
      <c r="W58" s="126" t="s">
        <v>377</v>
      </c>
      <c r="X58" s="126">
        <f>_xlfn.XLOOKUP(W58,'Fringe rates and acct codes'!B15:B31,'Fringe rates and acct codes'!D15:D31)</f>
        <v>0.40799999999999997</v>
      </c>
      <c r="Y58">
        <v>0.4</v>
      </c>
      <c r="Z58">
        <v>0.39100000000000001</v>
      </c>
      <c r="AA58">
        <v>0.379</v>
      </c>
      <c r="AB58">
        <v>0.373</v>
      </c>
      <c r="AC58">
        <v>0.37</v>
      </c>
      <c r="AD58">
        <v>405000</v>
      </c>
      <c r="AE58">
        <v>405100</v>
      </c>
      <c r="AF58">
        <v>425000</v>
      </c>
      <c r="AG58">
        <v>425802</v>
      </c>
    </row>
    <row r="59" spans="23:33" hidden="1" outlineLevel="1" x14ac:dyDescent="0.3">
      <c r="W59" s="126" t="s">
        <v>378</v>
      </c>
      <c r="X59" s="126">
        <f>_xlfn.XLOOKUP(W59,'Fringe rates and acct codes'!B16:B32,'Fringe rates and acct codes'!D16:D32)</f>
        <v>0.14199999999999999</v>
      </c>
      <c r="Y59">
        <v>0.14599999999999999</v>
      </c>
      <c r="Z59">
        <v>0.15</v>
      </c>
      <c r="AA59">
        <v>0.16500000000000001</v>
      </c>
      <c r="AB59">
        <v>0.16</v>
      </c>
      <c r="AC59">
        <v>0.17699999999999999</v>
      </c>
      <c r="AD59">
        <v>405250</v>
      </c>
      <c r="AE59">
        <v>405300</v>
      </c>
      <c r="AF59">
        <v>425210</v>
      </c>
      <c r="AG59">
        <v>425803</v>
      </c>
    </row>
    <row r="60" spans="23:33" hidden="1" outlineLevel="1" x14ac:dyDescent="0.3">
      <c r="W60" s="126" t="s">
        <v>379</v>
      </c>
      <c r="X60" s="126">
        <f>_xlfn.XLOOKUP(W60,'Fringe rates and acct codes'!B17:B33,'Fringe rates and acct codes'!D17:D33)</f>
        <v>1.6E-2</v>
      </c>
      <c r="Y60">
        <v>1.7999999999999999E-2</v>
      </c>
      <c r="Z60">
        <v>1.2E-2</v>
      </c>
      <c r="AA60">
        <v>1.7000000000000001E-2</v>
      </c>
      <c r="AB60">
        <v>1.2999999999999999E-2</v>
      </c>
      <c r="AC60">
        <v>1.2999999999999999E-2</v>
      </c>
      <c r="AD60">
        <v>407500</v>
      </c>
      <c r="AE60">
        <v>407600</v>
      </c>
      <c r="AF60">
        <v>427500</v>
      </c>
      <c r="AG60">
        <v>428301</v>
      </c>
    </row>
    <row r="61" spans="23:33" hidden="1" outlineLevel="1" x14ac:dyDescent="0.3">
      <c r="X61"/>
    </row>
    <row r="62" spans="23:33" hidden="1" outlineLevel="1" x14ac:dyDescent="0.3"/>
    <row r="63" spans="23:33" collapsed="1" x14ac:dyDescent="0.3"/>
  </sheetData>
  <sheetProtection algorithmName="SHA-512" hashValue="ZXWnHPW+hKkV7UGvk0k6A98IOpP3OBp/8HO3KpLyq3dMXVzcFduuEH/z0fv3l/ts5ydc6P2QPu6wbH6hPtu1ZA==" saltValue="Zp+6+rYMP27gdWeraS6Yew==" spinCount="100000" sheet="1" objects="1" scenarios="1"/>
  <mergeCells count="5">
    <mergeCell ref="J2:J3"/>
    <mergeCell ref="A1:J1"/>
    <mergeCell ref="A2:B2"/>
    <mergeCell ref="C2:E2"/>
    <mergeCell ref="F2:I2"/>
  </mergeCells>
  <dataValidations count="1">
    <dataValidation type="list" allowBlank="1" showInputMessage="1" showErrorMessage="1" sqref="A4:A24" xr:uid="{00000000-0002-0000-0200-000000000000}">
      <formula1>$W$48:$W$60</formula1>
    </dataValidation>
  </dataValidations>
  <hyperlinks>
    <hyperlink ref="A37" r:id="rId1" xr:uid="{00000000-0004-0000-0200-000000000000}"/>
    <hyperlink ref="A43" r:id="rId2" location="types_of_positions-363" xr:uid="{AE02C6BB-1E40-43AF-8552-491AD90D78F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4"/>
  <sheetViews>
    <sheetView showGridLines="0" workbookViewId="0">
      <selection activeCell="P8" sqref="P8"/>
    </sheetView>
  </sheetViews>
  <sheetFormatPr defaultRowHeight="14.4" x14ac:dyDescent="0.3"/>
  <cols>
    <col min="1" max="1" width="49" bestFit="1" customWidth="1"/>
    <col min="2" max="2" width="12.44140625" customWidth="1"/>
    <col min="3" max="3" width="13" customWidth="1"/>
    <col min="4" max="5" width="13.33203125" customWidth="1"/>
    <col min="6" max="6" width="12" customWidth="1"/>
    <col min="8" max="8" width="9.5546875" customWidth="1"/>
    <col min="13" max="13" width="12.5546875" bestFit="1" customWidth="1"/>
  </cols>
  <sheetData>
    <row r="1" spans="1:21" x14ac:dyDescent="0.3">
      <c r="A1" s="243" t="s">
        <v>380</v>
      </c>
      <c r="B1" s="243"/>
      <c r="C1" s="243"/>
      <c r="D1" s="243"/>
      <c r="E1" s="243"/>
      <c r="F1" s="244"/>
      <c r="G1" s="263" t="s">
        <v>411</v>
      </c>
      <c r="H1" s="264"/>
      <c r="I1" s="264"/>
      <c r="J1" s="265"/>
      <c r="O1" s="8"/>
      <c r="P1" s="8"/>
      <c r="Q1" s="8"/>
      <c r="R1" s="8"/>
      <c r="S1" s="8"/>
      <c r="T1" s="8"/>
      <c r="U1" s="8"/>
    </row>
    <row r="2" spans="1:21" ht="28.8" customHeight="1" thickBot="1" x14ac:dyDescent="0.35">
      <c r="A2" s="268" t="s">
        <v>495</v>
      </c>
      <c r="B2" s="245"/>
      <c r="C2" s="245"/>
      <c r="D2" s="245"/>
      <c r="E2" s="245"/>
      <c r="F2" s="246"/>
      <c r="G2" s="266"/>
      <c r="H2" s="259"/>
      <c r="I2" s="259"/>
      <c r="J2" s="267"/>
      <c r="O2" s="8"/>
      <c r="P2" s="8"/>
      <c r="Q2" s="8"/>
      <c r="R2" s="8"/>
      <c r="S2" s="8"/>
      <c r="T2" s="8"/>
      <c r="U2" s="8"/>
    </row>
    <row r="3" spans="1:21" ht="48" customHeight="1" thickBot="1" x14ac:dyDescent="0.35">
      <c r="A3" s="48" t="s">
        <v>359</v>
      </c>
      <c r="B3" s="107" t="s">
        <v>365</v>
      </c>
      <c r="C3" s="130" t="s">
        <v>484</v>
      </c>
      <c r="D3" s="106" t="s">
        <v>488</v>
      </c>
      <c r="E3" s="106" t="s">
        <v>489</v>
      </c>
      <c r="F3" s="131" t="s">
        <v>492</v>
      </c>
      <c r="G3" s="130" t="s">
        <v>362</v>
      </c>
      <c r="H3" s="106" t="s">
        <v>361</v>
      </c>
      <c r="I3" s="106" t="s">
        <v>363</v>
      </c>
      <c r="J3" s="107" t="s">
        <v>364</v>
      </c>
    </row>
    <row r="4" spans="1:21" x14ac:dyDescent="0.3">
      <c r="A4" s="160" t="s">
        <v>368</v>
      </c>
      <c r="B4" s="163">
        <v>0</v>
      </c>
      <c r="C4" s="157">
        <f>_xlfn.XLOOKUP(G4,'Fringe by acct'!A:A,'Fringe by acct'!D:D)/100</f>
        <v>0.32</v>
      </c>
      <c r="D4" s="25">
        <f>ROUND(B4/(1+C4),0)</f>
        <v>0</v>
      </c>
      <c r="E4" s="25">
        <f>ROUND(C4*D4,0)</f>
        <v>0</v>
      </c>
      <c r="F4" s="29">
        <f>ROUND(D4+E4,0)</f>
        <v>0</v>
      </c>
      <c r="G4" s="22">
        <v>400000</v>
      </c>
      <c r="H4" s="19">
        <v>400100</v>
      </c>
      <c r="I4" s="19">
        <v>418400</v>
      </c>
      <c r="J4" s="49">
        <v>419207</v>
      </c>
    </row>
    <row r="5" spans="1:21" x14ac:dyDescent="0.3">
      <c r="A5" s="161" t="s">
        <v>369</v>
      </c>
      <c r="B5" s="164">
        <v>0</v>
      </c>
      <c r="C5" s="158">
        <f>_xlfn.XLOOKUP(G5,'Fringe by acct'!A:A,'Fringe by acct'!D:D)/100</f>
        <v>0.40799999999999997</v>
      </c>
      <c r="D5" s="26">
        <f>ROUND(B5/(1+C5),0)</f>
        <v>0</v>
      </c>
      <c r="E5" s="26">
        <f>ROUND(C5*D5,0)</f>
        <v>0</v>
      </c>
      <c r="F5" s="31">
        <f t="shared" ref="F5:F16" si="0">ROUND(D5+E5,0)</f>
        <v>0</v>
      </c>
      <c r="G5" s="23">
        <v>400290</v>
      </c>
      <c r="H5" s="20">
        <v>400310</v>
      </c>
      <c r="I5" s="20">
        <v>418610</v>
      </c>
      <c r="J5" s="50">
        <v>419209</v>
      </c>
    </row>
    <row r="6" spans="1:21" x14ac:dyDescent="0.3">
      <c r="A6" s="161" t="s">
        <v>370</v>
      </c>
      <c r="B6" s="165">
        <v>0</v>
      </c>
      <c r="C6" s="158">
        <f>_xlfn.XLOOKUP(G6,'Fringe by acct'!A:A,'Fringe by acct'!D:D)/100</f>
        <v>0.40799999999999997</v>
      </c>
      <c r="D6" s="26">
        <f t="shared" ref="D6:D16" si="1">ROUND(B6/(1+C6),0)</f>
        <v>0</v>
      </c>
      <c r="E6" s="26">
        <f t="shared" ref="E6:E16" si="2">ROUND(C6*D6,0)</f>
        <v>0</v>
      </c>
      <c r="F6" s="31">
        <f t="shared" si="0"/>
        <v>0</v>
      </c>
      <c r="G6" s="23">
        <v>400390</v>
      </c>
      <c r="H6" s="20">
        <v>400500</v>
      </c>
      <c r="I6" s="20">
        <v>418710</v>
      </c>
      <c r="J6" s="50">
        <v>419209</v>
      </c>
    </row>
    <row r="7" spans="1:21" x14ac:dyDescent="0.3">
      <c r="A7" s="161" t="s">
        <v>371</v>
      </c>
      <c r="B7" s="165">
        <v>0</v>
      </c>
      <c r="C7" s="158">
        <f>_xlfn.XLOOKUP(G7,'Fringe by acct'!A:A,'Fringe by acct'!D:D)/100</f>
        <v>0.40799999999999997</v>
      </c>
      <c r="D7" s="26">
        <f t="shared" si="1"/>
        <v>0</v>
      </c>
      <c r="E7" s="26">
        <f t="shared" si="2"/>
        <v>0</v>
      </c>
      <c r="F7" s="31">
        <f t="shared" si="0"/>
        <v>0</v>
      </c>
      <c r="G7" s="23">
        <v>400550</v>
      </c>
      <c r="H7" s="20">
        <v>400600</v>
      </c>
      <c r="I7" s="20">
        <v>418810</v>
      </c>
      <c r="J7" s="50">
        <v>419209</v>
      </c>
      <c r="M7" s="147"/>
    </row>
    <row r="8" spans="1:21" x14ac:dyDescent="0.3">
      <c r="A8" s="161" t="s">
        <v>373</v>
      </c>
      <c r="B8" s="165">
        <v>0</v>
      </c>
      <c r="C8" s="158">
        <f>_xlfn.XLOOKUP(G8,'Fringe by acct'!A:A,'Fringe by acct'!D:D)/100</f>
        <v>0.32</v>
      </c>
      <c r="D8" s="26">
        <f t="shared" si="1"/>
        <v>0</v>
      </c>
      <c r="E8" s="26">
        <f t="shared" si="2"/>
        <v>0</v>
      </c>
      <c r="F8" s="31">
        <f t="shared" si="0"/>
        <v>0</v>
      </c>
      <c r="G8" s="23">
        <v>400690</v>
      </c>
      <c r="H8" s="20">
        <v>400714</v>
      </c>
      <c r="I8" s="20">
        <v>418910</v>
      </c>
      <c r="J8" s="50">
        <v>419207</v>
      </c>
    </row>
    <row r="9" spans="1:21" x14ac:dyDescent="0.3">
      <c r="A9" s="161" t="s">
        <v>372</v>
      </c>
      <c r="B9" s="165">
        <v>0</v>
      </c>
      <c r="C9" s="158">
        <f>_xlfn.XLOOKUP(G9,'Fringe by acct'!A:A,'Fringe by acct'!D:D)/100</f>
        <v>0.11699999999999999</v>
      </c>
      <c r="D9" s="26">
        <f t="shared" si="1"/>
        <v>0</v>
      </c>
      <c r="E9" s="26">
        <f t="shared" si="2"/>
        <v>0</v>
      </c>
      <c r="F9" s="31">
        <f t="shared" si="0"/>
        <v>0</v>
      </c>
      <c r="G9" s="23">
        <v>401200</v>
      </c>
      <c r="H9" s="20">
        <v>401300</v>
      </c>
      <c r="I9" s="20">
        <v>420500</v>
      </c>
      <c r="J9" s="50">
        <v>422176</v>
      </c>
    </row>
    <row r="10" spans="1:21" x14ac:dyDescent="0.3">
      <c r="A10" s="161" t="s">
        <v>374</v>
      </c>
      <c r="B10" s="165">
        <v>0</v>
      </c>
      <c r="C10" s="158">
        <f>_xlfn.XLOOKUP(G10,'Fringe by acct'!A:A,'Fringe by acct'!D:D)/100</f>
        <v>0.124</v>
      </c>
      <c r="D10" s="26">
        <f t="shared" si="1"/>
        <v>0</v>
      </c>
      <c r="E10" s="26">
        <f t="shared" si="2"/>
        <v>0</v>
      </c>
      <c r="F10" s="31">
        <f t="shared" si="0"/>
        <v>0</v>
      </c>
      <c r="G10" s="23">
        <v>402200</v>
      </c>
      <c r="H10" s="20">
        <v>402202</v>
      </c>
      <c r="I10" s="20">
        <v>422210</v>
      </c>
      <c r="J10" s="50">
        <v>422447</v>
      </c>
    </row>
    <row r="11" spans="1:21" x14ac:dyDescent="0.3">
      <c r="A11" s="161" t="s">
        <v>366</v>
      </c>
      <c r="B11" s="165">
        <v>0</v>
      </c>
      <c r="C11" s="158">
        <f>_xlfn.XLOOKUP(G11,'Fringe by acct'!A:A,'Fringe by acct'!D:D)/100</f>
        <v>0.124</v>
      </c>
      <c r="D11" s="26">
        <f t="shared" si="1"/>
        <v>0</v>
      </c>
      <c r="E11" s="26">
        <f t="shared" si="2"/>
        <v>0</v>
      </c>
      <c r="F11" s="31">
        <f t="shared" si="0"/>
        <v>0</v>
      </c>
      <c r="G11" s="23">
        <v>402200</v>
      </c>
      <c r="H11" s="20">
        <v>402205</v>
      </c>
      <c r="I11" s="20">
        <v>422400</v>
      </c>
      <c r="J11" s="50">
        <v>422447</v>
      </c>
    </row>
    <row r="12" spans="1:21" x14ac:dyDescent="0.3">
      <c r="A12" s="161" t="s">
        <v>375</v>
      </c>
      <c r="B12" s="165">
        <v>0</v>
      </c>
      <c r="C12" s="158">
        <f>_xlfn.XLOOKUP(G12,'Fringe by acct'!A:A,'Fringe by acct'!D:D)/100</f>
        <v>0.40799999999999997</v>
      </c>
      <c r="D12" s="26">
        <f t="shared" si="1"/>
        <v>0</v>
      </c>
      <c r="E12" s="26">
        <f t="shared" si="2"/>
        <v>0</v>
      </c>
      <c r="F12" s="31">
        <f t="shared" si="0"/>
        <v>0</v>
      </c>
      <c r="G12" s="23">
        <v>402500</v>
      </c>
      <c r="H12" s="20">
        <v>402600</v>
      </c>
      <c r="I12" s="20">
        <v>422500</v>
      </c>
      <c r="J12" s="50">
        <v>422727</v>
      </c>
    </row>
    <row r="13" spans="1:21" x14ac:dyDescent="0.3">
      <c r="A13" s="161" t="s">
        <v>376</v>
      </c>
      <c r="B13" s="165">
        <v>0</v>
      </c>
      <c r="C13" s="158">
        <f>_xlfn.XLOOKUP(G13,'Fringe by acct'!A:A,'Fringe by acct'!D:D)/100</f>
        <v>0.11699999999999999</v>
      </c>
      <c r="D13" s="26">
        <f t="shared" si="1"/>
        <v>0</v>
      </c>
      <c r="E13" s="26">
        <f t="shared" si="2"/>
        <v>0</v>
      </c>
      <c r="F13" s="31">
        <f t="shared" si="0"/>
        <v>0</v>
      </c>
      <c r="G13" s="23">
        <v>402650</v>
      </c>
      <c r="H13" s="20">
        <v>402700</v>
      </c>
      <c r="I13" s="20">
        <v>422610</v>
      </c>
      <c r="J13" s="50">
        <v>422728</v>
      </c>
    </row>
    <row r="14" spans="1:21" x14ac:dyDescent="0.3">
      <c r="A14" s="161" t="s">
        <v>377</v>
      </c>
      <c r="B14" s="165">
        <v>0</v>
      </c>
      <c r="C14" s="158">
        <f>_xlfn.XLOOKUP(G14,'Fringe by acct'!A:A,'Fringe by acct'!D:D)/100</f>
        <v>0.40799999999999997</v>
      </c>
      <c r="D14" s="26">
        <f t="shared" si="1"/>
        <v>0</v>
      </c>
      <c r="E14" s="26">
        <f t="shared" si="2"/>
        <v>0</v>
      </c>
      <c r="F14" s="31">
        <f t="shared" si="0"/>
        <v>0</v>
      </c>
      <c r="G14" s="23">
        <v>405000</v>
      </c>
      <c r="H14" s="20">
        <v>405100</v>
      </c>
      <c r="I14" s="20">
        <v>425000</v>
      </c>
      <c r="J14" s="50">
        <v>425802</v>
      </c>
    </row>
    <row r="15" spans="1:21" x14ac:dyDescent="0.3">
      <c r="A15" s="161" t="s">
        <v>378</v>
      </c>
      <c r="B15" s="165">
        <v>0</v>
      </c>
      <c r="C15" s="158">
        <f>_xlfn.XLOOKUP(G15,'Fringe by acct'!A:A,'Fringe by acct'!D:D)/100</f>
        <v>0.11699999999999999</v>
      </c>
      <c r="D15" s="26">
        <f t="shared" si="1"/>
        <v>0</v>
      </c>
      <c r="E15" s="26">
        <f t="shared" si="2"/>
        <v>0</v>
      </c>
      <c r="F15" s="31">
        <f t="shared" si="0"/>
        <v>0</v>
      </c>
      <c r="G15" s="23">
        <v>405250</v>
      </c>
      <c r="H15" s="20">
        <v>405300</v>
      </c>
      <c r="I15" s="20">
        <v>425210</v>
      </c>
      <c r="J15" s="50">
        <v>425803</v>
      </c>
    </row>
    <row r="16" spans="1:21" ht="15" thickBot="1" x14ac:dyDescent="0.35">
      <c r="A16" s="162" t="s">
        <v>379</v>
      </c>
      <c r="B16" s="166">
        <v>0</v>
      </c>
      <c r="C16" s="167">
        <f>_xlfn.XLOOKUP(G16,'Fringe by acct'!A:A,'Fringe by acct'!D:D)/100</f>
        <v>1.4999999999999999E-2</v>
      </c>
      <c r="D16" s="27">
        <f t="shared" si="1"/>
        <v>0</v>
      </c>
      <c r="E16" s="27">
        <f t="shared" si="2"/>
        <v>0</v>
      </c>
      <c r="F16" s="32">
        <f t="shared" si="0"/>
        <v>0</v>
      </c>
      <c r="G16" s="24">
        <v>407500</v>
      </c>
      <c r="H16" s="21">
        <v>407600</v>
      </c>
      <c r="I16" s="21">
        <v>427500</v>
      </c>
      <c r="J16" s="51">
        <v>428301</v>
      </c>
    </row>
    <row r="17" spans="1:7" ht="15.6" thickTop="1" thickBot="1" x14ac:dyDescent="0.35">
      <c r="A17" s="33" t="s">
        <v>360</v>
      </c>
      <c r="B17" s="35">
        <f>SUM(B4:B16)</f>
        <v>0</v>
      </c>
      <c r="C17" s="34"/>
      <c r="D17" s="35">
        <f>SUM(D4:D16)</f>
        <v>0</v>
      </c>
      <c r="E17" s="35">
        <f>SUM(E4:E16)</f>
        <v>0</v>
      </c>
      <c r="F17" s="36">
        <f>SUM(F4:F16)</f>
        <v>0</v>
      </c>
      <c r="G17" s="47"/>
    </row>
    <row r="18" spans="1:7" x14ac:dyDescent="0.3">
      <c r="A18" s="17"/>
      <c r="C18" s="81"/>
      <c r="F18" s="1"/>
    </row>
    <row r="19" spans="1:7" x14ac:dyDescent="0.3">
      <c r="A19" s="8" t="s">
        <v>417</v>
      </c>
      <c r="F19" s="1"/>
    </row>
    <row r="20" spans="1:7" x14ac:dyDescent="0.3">
      <c r="A20" s="46" t="s">
        <v>418</v>
      </c>
      <c r="F20" s="1"/>
    </row>
    <row r="21" spans="1:7" x14ac:dyDescent="0.3">
      <c r="A21" t="s">
        <v>406</v>
      </c>
      <c r="F21" s="1"/>
    </row>
    <row r="22" spans="1:7" x14ac:dyDescent="0.3">
      <c r="A22" t="s">
        <v>396</v>
      </c>
      <c r="F22" s="1"/>
    </row>
    <row r="23" spans="1:7" x14ac:dyDescent="0.3">
      <c r="A23" t="s">
        <v>397</v>
      </c>
      <c r="F23" s="1"/>
    </row>
    <row r="24" spans="1:7" x14ac:dyDescent="0.3">
      <c r="A24" t="s">
        <v>472</v>
      </c>
      <c r="F24" s="1"/>
    </row>
    <row r="25" spans="1:7" x14ac:dyDescent="0.3">
      <c r="F25" s="1"/>
    </row>
    <row r="26" spans="1:7" x14ac:dyDescent="0.3">
      <c r="A26" s="54" t="s">
        <v>427</v>
      </c>
      <c r="F26" s="1"/>
    </row>
    <row r="27" spans="1:7" x14ac:dyDescent="0.3">
      <c r="A27" s="53" t="s">
        <v>467</v>
      </c>
      <c r="F27" s="1"/>
    </row>
    <row r="28" spans="1:7" x14ac:dyDescent="0.3">
      <c r="A28" s="57" t="s">
        <v>428</v>
      </c>
      <c r="F28" s="1"/>
    </row>
    <row r="29" spans="1:7" x14ac:dyDescent="0.3">
      <c r="F29" s="1"/>
    </row>
    <row r="30" spans="1:7" x14ac:dyDescent="0.3">
      <c r="F30" s="1"/>
    </row>
    <row r="31" spans="1:7" x14ac:dyDescent="0.3">
      <c r="F31" s="1"/>
    </row>
    <row r="32" spans="1:7" x14ac:dyDescent="0.3">
      <c r="F32" s="1"/>
    </row>
    <row r="33" spans="6:6" x14ac:dyDescent="0.3">
      <c r="F33" s="1"/>
    </row>
    <row r="34" spans="6:6" x14ac:dyDescent="0.3">
      <c r="F34" s="1"/>
    </row>
  </sheetData>
  <sheetProtection algorithmName="SHA-512" hashValue="1YaWja0vyrq451T2ads0JWPIm/rJ8p9XyD0KQg11OxuaD3tg2VzFt6ZIE71w7QOy58I3f8metLZNtYaHGwwo3g==" saltValue="1KI6vkSokSW/7fJQjkNVHA==" spinCount="100000" sheet="1" objects="1" scenarios="1"/>
  <mergeCells count="3">
    <mergeCell ref="A1:F1"/>
    <mergeCell ref="G1:J2"/>
    <mergeCell ref="A2:F2"/>
  </mergeCells>
  <hyperlinks>
    <hyperlink ref="A28" r:id="rId1" location="types_of_positions-363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35"/>
  <sheetViews>
    <sheetView showGridLines="0" workbookViewId="0">
      <selection activeCell="A2" sqref="A2:G2"/>
    </sheetView>
  </sheetViews>
  <sheetFormatPr defaultRowHeight="14.4" x14ac:dyDescent="0.3"/>
  <cols>
    <col min="1" max="1" width="13.5546875" customWidth="1"/>
    <col min="2" max="2" width="14.109375" bestFit="1" customWidth="1"/>
    <col min="3" max="3" width="12.5546875" customWidth="1"/>
    <col min="4" max="4" width="13.33203125" customWidth="1"/>
    <col min="5" max="5" width="13.109375" customWidth="1"/>
    <col min="6" max="6" width="12.44140625" customWidth="1"/>
    <col min="7" max="7" width="12.5546875" customWidth="1"/>
    <col min="8" max="8" width="5.109375" customWidth="1"/>
    <col min="9" max="9" width="12" bestFit="1" customWidth="1"/>
    <col min="10" max="10" width="10.33203125" bestFit="1" customWidth="1"/>
    <col min="11" max="11" width="11.109375" customWidth="1"/>
    <col min="12" max="12" width="11" customWidth="1"/>
    <col min="13" max="13" width="13.44140625" style="1" customWidth="1"/>
    <col min="14" max="14" width="7.5546875" customWidth="1"/>
    <col min="15" max="15" width="13.88671875" bestFit="1" customWidth="1"/>
    <col min="16" max="16" width="9.33203125" customWidth="1"/>
    <col min="17" max="17" width="8.33203125" customWidth="1"/>
  </cols>
  <sheetData>
    <row r="1" spans="1:19" x14ac:dyDescent="0.3">
      <c r="A1" s="242" t="s">
        <v>385</v>
      </c>
      <c r="B1" s="243"/>
      <c r="C1" s="243"/>
      <c r="D1" s="243"/>
      <c r="E1" s="243"/>
      <c r="F1" s="243"/>
      <c r="G1" s="244"/>
      <c r="I1" s="8" t="s">
        <v>421</v>
      </c>
      <c r="J1" s="8"/>
      <c r="K1" s="8"/>
      <c r="L1" s="8"/>
      <c r="M1" s="8"/>
      <c r="N1" s="8"/>
      <c r="O1" s="8"/>
      <c r="P1" s="232"/>
      <c r="Q1" s="232"/>
      <c r="R1" s="232"/>
      <c r="S1" s="232"/>
    </row>
    <row r="2" spans="1:19" ht="29.4" customHeight="1" thickBot="1" x14ac:dyDescent="0.35">
      <c r="A2" s="270" t="s">
        <v>496</v>
      </c>
      <c r="B2" s="245"/>
      <c r="C2" s="245"/>
      <c r="D2" s="245"/>
      <c r="E2" s="245"/>
      <c r="F2" s="245"/>
      <c r="G2" s="246"/>
      <c r="I2" s="46" t="s">
        <v>403</v>
      </c>
      <c r="J2" s="8"/>
      <c r="K2" s="8"/>
      <c r="L2" s="8"/>
      <c r="M2" s="8"/>
      <c r="N2" s="8"/>
      <c r="O2" s="8"/>
      <c r="P2" s="232"/>
      <c r="Q2" s="232"/>
      <c r="R2" s="232"/>
      <c r="S2" s="232"/>
    </row>
    <row r="3" spans="1:19" ht="48" customHeight="1" thickBot="1" x14ac:dyDescent="0.35">
      <c r="A3" s="148" t="s">
        <v>386</v>
      </c>
      <c r="B3" s="148" t="s">
        <v>443</v>
      </c>
      <c r="C3" s="154" t="s">
        <v>484</v>
      </c>
      <c r="D3" s="133" t="s">
        <v>485</v>
      </c>
      <c r="E3" s="134" t="s">
        <v>486</v>
      </c>
      <c r="F3" s="105" t="s">
        <v>304</v>
      </c>
      <c r="G3" s="107" t="s">
        <v>442</v>
      </c>
      <c r="I3" t="s">
        <v>430</v>
      </c>
      <c r="J3" s="8"/>
      <c r="K3" s="12"/>
      <c r="L3" s="12"/>
      <c r="M3" s="12"/>
      <c r="N3" s="12"/>
      <c r="O3" s="13"/>
      <c r="P3" s="12"/>
      <c r="Q3" s="12"/>
      <c r="R3" s="12"/>
      <c r="S3" s="12"/>
    </row>
    <row r="4" spans="1:19" x14ac:dyDescent="0.3">
      <c r="A4" s="153">
        <v>402510</v>
      </c>
      <c r="B4" s="155"/>
      <c r="C4" s="157">
        <f>INDEX('Fringe by acct'!D:D,MATCH(Worksheet!A4,'Fringe by acct'!A:A,0))/100</f>
        <v>0.40799999999999997</v>
      </c>
      <c r="D4" s="136">
        <f>ROUND(B4*C4,0)</f>
        <v>0</v>
      </c>
      <c r="E4" s="29">
        <f t="shared" ref="E4:E31" si="0">B4+D4</f>
        <v>0</v>
      </c>
      <c r="F4" s="22">
        <f>INDEX('Fringe by acct'!M:M,MATCH(Worksheet!A4,'Fringe by acct'!A:A,0))</f>
        <v>402500</v>
      </c>
      <c r="G4" s="37">
        <f>INDEX('Fringe by acct'!N:N,MATCH(Worksheet!A4,'Fringe by acct'!A:A,0))</f>
        <v>422500</v>
      </c>
      <c r="I4" t="s">
        <v>424</v>
      </c>
      <c r="J4" s="8"/>
      <c r="K4" s="12"/>
      <c r="L4" s="12"/>
      <c r="M4" s="12"/>
      <c r="N4" s="12"/>
      <c r="O4" s="13"/>
      <c r="P4" s="12"/>
      <c r="Q4" s="12"/>
      <c r="R4" s="12"/>
      <c r="S4" s="12"/>
    </row>
    <row r="5" spans="1:19" x14ac:dyDescent="0.3">
      <c r="A5" s="153">
        <v>402500</v>
      </c>
      <c r="B5" s="155"/>
      <c r="C5" s="158">
        <f>INDEX('Fringe by acct'!D:D,MATCH(Worksheet!A5,'Fringe by acct'!A:A,0))/100</f>
        <v>0.40799999999999997</v>
      </c>
      <c r="D5" s="124">
        <f t="shared" ref="D5:D31" si="1">ROUND(B5*C5,0)</f>
        <v>0</v>
      </c>
      <c r="E5" s="31">
        <f t="shared" si="0"/>
        <v>0</v>
      </c>
      <c r="F5" s="23">
        <f>INDEX('Fringe by acct'!M:M,MATCH(Worksheet!A5,'Fringe by acct'!A:A,0))</f>
        <v>402500</v>
      </c>
      <c r="G5" s="38">
        <f>INDEX('Fringe by acct'!N:N,MATCH(Worksheet!A5,'Fringe by acct'!A:A,0))</f>
        <v>422500</v>
      </c>
      <c r="I5" t="s">
        <v>449</v>
      </c>
      <c r="K5" s="14"/>
      <c r="L5" s="10"/>
      <c r="M5" s="14"/>
      <c r="N5" s="14"/>
      <c r="O5" s="14"/>
    </row>
    <row r="6" spans="1:19" x14ac:dyDescent="0.3">
      <c r="A6" s="153">
        <v>402500</v>
      </c>
      <c r="B6" s="155"/>
      <c r="C6" s="158">
        <f>INDEX('Fringe by acct'!D:D,MATCH(Worksheet!A6,'Fringe by acct'!A:A,0))/100</f>
        <v>0.40799999999999997</v>
      </c>
      <c r="D6" s="124">
        <f t="shared" si="1"/>
        <v>0</v>
      </c>
      <c r="E6" s="31">
        <f t="shared" si="0"/>
        <v>0</v>
      </c>
      <c r="F6" s="23">
        <f>INDEX('Fringe by acct'!M:M,MATCH(Worksheet!A6,'Fringe by acct'!A:A,0))</f>
        <v>402500</v>
      </c>
      <c r="G6" s="38">
        <f>INDEX('Fringe by acct'!N:N,MATCH(Worksheet!A6,'Fringe by acct'!A:A,0))</f>
        <v>422500</v>
      </c>
      <c r="I6" t="s">
        <v>450</v>
      </c>
      <c r="K6" s="14"/>
      <c r="L6" s="10"/>
      <c r="M6" s="14"/>
      <c r="N6" s="14"/>
      <c r="O6" s="14"/>
    </row>
    <row r="7" spans="1:19" x14ac:dyDescent="0.3">
      <c r="A7" s="153">
        <v>402500</v>
      </c>
      <c r="B7" s="155"/>
      <c r="C7" s="158">
        <f>INDEX('Fringe by acct'!D:D,MATCH(Worksheet!A7,'Fringe by acct'!A:A,0))/100</f>
        <v>0.40799999999999997</v>
      </c>
      <c r="D7" s="124">
        <f t="shared" si="1"/>
        <v>0</v>
      </c>
      <c r="E7" s="31">
        <f t="shared" si="0"/>
        <v>0</v>
      </c>
      <c r="F7" s="23">
        <f>INDEX('Fringe by acct'!M:M,MATCH(Worksheet!A7,'Fringe by acct'!A:A,0))</f>
        <v>402500</v>
      </c>
      <c r="G7" s="38">
        <f>INDEX('Fringe by acct'!N:N,MATCH(Worksheet!A7,'Fringe by acct'!A:A,0))</f>
        <v>422500</v>
      </c>
      <c r="I7" t="s">
        <v>479</v>
      </c>
      <c r="K7" s="14"/>
      <c r="L7" s="10"/>
      <c r="M7" s="14"/>
      <c r="N7" s="14"/>
      <c r="O7" s="14"/>
    </row>
    <row r="8" spans="1:19" x14ac:dyDescent="0.3">
      <c r="A8" s="153">
        <v>402500</v>
      </c>
      <c r="B8" s="155"/>
      <c r="C8" s="158">
        <f>INDEX('Fringe by acct'!D:D,MATCH(Worksheet!A8,'Fringe by acct'!A:A,0))/100</f>
        <v>0.40799999999999997</v>
      </c>
      <c r="D8" s="124">
        <f t="shared" si="1"/>
        <v>0</v>
      </c>
      <c r="E8" s="31">
        <f t="shared" si="0"/>
        <v>0</v>
      </c>
      <c r="F8" s="23">
        <f>INDEX('Fringe by acct'!M:M,MATCH(Worksheet!A8,'Fringe by acct'!A:A,0))</f>
        <v>402500</v>
      </c>
      <c r="G8" s="38">
        <f>INDEX('Fringe by acct'!N:N,MATCH(Worksheet!A8,'Fringe by acct'!A:A,0))</f>
        <v>422500</v>
      </c>
      <c r="I8" t="s">
        <v>399</v>
      </c>
      <c r="K8" s="14"/>
      <c r="L8" s="10"/>
      <c r="M8" s="14"/>
      <c r="N8" s="14"/>
      <c r="O8" s="14"/>
    </row>
    <row r="9" spans="1:19" x14ac:dyDescent="0.3">
      <c r="A9" s="153">
        <v>402500</v>
      </c>
      <c r="B9" s="155"/>
      <c r="C9" s="158">
        <f>INDEX('Fringe by acct'!D:D,MATCH(Worksheet!A9,'Fringe by acct'!A:A,0))/100</f>
        <v>0.40799999999999997</v>
      </c>
      <c r="D9" s="124">
        <f t="shared" si="1"/>
        <v>0</v>
      </c>
      <c r="E9" s="31">
        <f t="shared" si="0"/>
        <v>0</v>
      </c>
      <c r="F9" s="23">
        <f>INDEX('Fringe by acct'!M:M,MATCH(Worksheet!A9,'Fringe by acct'!A:A,0))</f>
        <v>402500</v>
      </c>
      <c r="G9" s="38">
        <f>INDEX('Fringe by acct'!N:N,MATCH(Worksheet!A9,'Fringe by acct'!A:A,0))</f>
        <v>422500</v>
      </c>
      <c r="I9" t="s">
        <v>423</v>
      </c>
      <c r="K9" s="57" t="s">
        <v>454</v>
      </c>
      <c r="L9" s="10"/>
      <c r="M9" s="14"/>
      <c r="N9" s="14"/>
      <c r="O9" s="14"/>
    </row>
    <row r="10" spans="1:19" x14ac:dyDescent="0.3">
      <c r="A10" s="153">
        <v>402500</v>
      </c>
      <c r="B10" s="155"/>
      <c r="C10" s="158">
        <f>INDEX('Fringe by acct'!D:D,MATCH(Worksheet!A10,'Fringe by acct'!A:A,0))/100</f>
        <v>0.40799999999999997</v>
      </c>
      <c r="D10" s="124">
        <f t="shared" si="1"/>
        <v>0</v>
      </c>
      <c r="E10" s="31">
        <f t="shared" si="0"/>
        <v>0</v>
      </c>
      <c r="F10" s="23">
        <f>INDEX('Fringe by acct'!M:M,MATCH(Worksheet!A10,'Fringe by acct'!A:A,0))</f>
        <v>402500</v>
      </c>
      <c r="G10" s="38">
        <f>INDEX('Fringe by acct'!N:N,MATCH(Worksheet!A10,'Fringe by acct'!A:A,0))</f>
        <v>422500</v>
      </c>
      <c r="K10" s="14"/>
      <c r="L10" s="10"/>
      <c r="M10" s="14"/>
      <c r="N10" s="14"/>
      <c r="O10" s="14"/>
    </row>
    <row r="11" spans="1:19" x14ac:dyDescent="0.3">
      <c r="A11" s="153">
        <v>402500</v>
      </c>
      <c r="B11" s="155"/>
      <c r="C11" s="158">
        <f>INDEX('Fringe by acct'!D:D,MATCH(Worksheet!A11,'Fringe by acct'!A:A,0))/100</f>
        <v>0.40799999999999997</v>
      </c>
      <c r="D11" s="124">
        <f t="shared" si="1"/>
        <v>0</v>
      </c>
      <c r="E11" s="31">
        <f t="shared" si="0"/>
        <v>0</v>
      </c>
      <c r="F11" s="23">
        <f>INDEX('Fringe by acct'!M:M,MATCH(Worksheet!A11,'Fringe by acct'!A:A,0))</f>
        <v>402500</v>
      </c>
      <c r="G11" s="38">
        <f>INDEX('Fringe by acct'!N:N,MATCH(Worksheet!A11,'Fringe by acct'!A:A,0))</f>
        <v>422500</v>
      </c>
      <c r="I11" s="54" t="s">
        <v>427</v>
      </c>
      <c r="M11"/>
      <c r="N11" s="14"/>
      <c r="O11" s="14"/>
    </row>
    <row r="12" spans="1:19" x14ac:dyDescent="0.3">
      <c r="A12" s="153">
        <v>402500</v>
      </c>
      <c r="B12" s="155"/>
      <c r="C12" s="158">
        <f>INDEX('Fringe by acct'!D:D,MATCH(Worksheet!A12,'Fringe by acct'!A:A,0))/100</f>
        <v>0.40799999999999997</v>
      </c>
      <c r="D12" s="124">
        <f t="shared" si="1"/>
        <v>0</v>
      </c>
      <c r="E12" s="31">
        <f t="shared" si="0"/>
        <v>0</v>
      </c>
      <c r="F12" s="23">
        <f>INDEX('Fringe by acct'!M:M,MATCH(Worksheet!A12,'Fringe by acct'!A:A,0))</f>
        <v>402500</v>
      </c>
      <c r="G12" s="38">
        <f>INDEX('Fringe by acct'!N:N,MATCH(Worksheet!A12,'Fringe by acct'!A:A,0))</f>
        <v>422500</v>
      </c>
      <c r="I12" s="53" t="s">
        <v>429</v>
      </c>
      <c r="M12"/>
      <c r="N12" s="14"/>
      <c r="O12" s="14"/>
    </row>
    <row r="13" spans="1:19" x14ac:dyDescent="0.3">
      <c r="A13" s="153">
        <v>402500</v>
      </c>
      <c r="B13" s="155"/>
      <c r="C13" s="158">
        <f>INDEX('Fringe by acct'!D:D,MATCH(Worksheet!A13,'Fringe by acct'!A:A,0))/100</f>
        <v>0.40799999999999997</v>
      </c>
      <c r="D13" s="124">
        <f t="shared" si="1"/>
        <v>0</v>
      </c>
      <c r="E13" s="31">
        <f t="shared" si="0"/>
        <v>0</v>
      </c>
      <c r="F13" s="23">
        <f>INDEX('Fringe by acct'!M:M,MATCH(Worksheet!A13,'Fringe by acct'!A:A,0))</f>
        <v>402500</v>
      </c>
      <c r="G13" s="38">
        <f>INDEX('Fringe by acct'!N:N,MATCH(Worksheet!A13,'Fringe by acct'!A:A,0))</f>
        <v>422500</v>
      </c>
      <c r="I13" s="57" t="s">
        <v>428</v>
      </c>
      <c r="M13"/>
      <c r="N13" s="14"/>
      <c r="O13" s="14"/>
    </row>
    <row r="14" spans="1:19" x14ac:dyDescent="0.3">
      <c r="A14" s="153">
        <v>402500</v>
      </c>
      <c r="B14" s="155"/>
      <c r="C14" s="158">
        <f>INDEX('Fringe by acct'!D:D,MATCH(Worksheet!A14,'Fringe by acct'!A:A,0))/100</f>
        <v>0.40799999999999997</v>
      </c>
      <c r="D14" s="124">
        <f t="shared" si="1"/>
        <v>0</v>
      </c>
      <c r="E14" s="31">
        <f t="shared" si="0"/>
        <v>0</v>
      </c>
      <c r="F14" s="23">
        <f>INDEX('Fringe by acct'!M:M,MATCH(Worksheet!A14,'Fringe by acct'!A:A,0))</f>
        <v>402500</v>
      </c>
      <c r="G14" s="38">
        <f>INDEX('Fringe by acct'!N:N,MATCH(Worksheet!A14,'Fringe by acct'!A:A,0))</f>
        <v>422500</v>
      </c>
      <c r="J14" s="15"/>
      <c r="K14" s="14"/>
      <c r="L14" s="16"/>
      <c r="M14" s="14"/>
      <c r="N14" s="14"/>
      <c r="O14" s="14"/>
    </row>
    <row r="15" spans="1:19" x14ac:dyDescent="0.3">
      <c r="A15" s="153">
        <v>402500</v>
      </c>
      <c r="B15" s="155"/>
      <c r="C15" s="158">
        <f>INDEX('Fringe by acct'!D:D,MATCH(Worksheet!A15,'Fringe by acct'!A:A,0))/100</f>
        <v>0.40799999999999997</v>
      </c>
      <c r="D15" s="124">
        <f t="shared" si="1"/>
        <v>0</v>
      </c>
      <c r="E15" s="31">
        <f t="shared" si="0"/>
        <v>0</v>
      </c>
      <c r="F15" s="23">
        <f>INDEX('Fringe by acct'!M:M,MATCH(Worksheet!A15,'Fringe by acct'!A:A,0))</f>
        <v>402500</v>
      </c>
      <c r="G15" s="38">
        <f>INDEX('Fringe by acct'!N:N,MATCH(Worksheet!A15,'Fringe by acct'!A:A,0))</f>
        <v>422500</v>
      </c>
      <c r="M15"/>
      <c r="O15" s="1"/>
    </row>
    <row r="16" spans="1:19" x14ac:dyDescent="0.3">
      <c r="A16" s="153">
        <v>402500</v>
      </c>
      <c r="B16" s="155"/>
      <c r="C16" s="158">
        <f>INDEX('Fringe by acct'!D:D,MATCH(Worksheet!A16,'Fringe by acct'!A:A,0))/100</f>
        <v>0.40799999999999997</v>
      </c>
      <c r="D16" s="124">
        <f t="shared" si="1"/>
        <v>0</v>
      </c>
      <c r="E16" s="31">
        <f t="shared" si="0"/>
        <v>0</v>
      </c>
      <c r="F16" s="23">
        <f>INDEX('Fringe by acct'!M:M,MATCH(Worksheet!A16,'Fringe by acct'!A:A,0))</f>
        <v>402500</v>
      </c>
      <c r="G16" s="38">
        <f>INDEX('Fringe by acct'!N:N,MATCH(Worksheet!A16,'Fringe by acct'!A:A,0))</f>
        <v>422500</v>
      </c>
      <c r="I16" s="269"/>
      <c r="J16" s="269"/>
      <c r="M16"/>
      <c r="O16" s="1"/>
    </row>
    <row r="17" spans="1:15" x14ac:dyDescent="0.3">
      <c r="A17" s="153">
        <v>402500</v>
      </c>
      <c r="B17" s="155"/>
      <c r="C17" s="158">
        <f>INDEX('Fringe by acct'!D:D,MATCH(Worksheet!A17,'Fringe by acct'!A:A,0))/100</f>
        <v>0.40799999999999997</v>
      </c>
      <c r="D17" s="124">
        <f t="shared" si="1"/>
        <v>0</v>
      </c>
      <c r="E17" s="31">
        <f t="shared" si="0"/>
        <v>0</v>
      </c>
      <c r="F17" s="23">
        <f>INDEX('Fringe by acct'!M:M,MATCH(Worksheet!A17,'Fringe by acct'!A:A,0))</f>
        <v>402500</v>
      </c>
      <c r="G17" s="38">
        <f>INDEX('Fringe by acct'!N:N,MATCH(Worksheet!A17,'Fringe by acct'!A:A,0))</f>
        <v>422500</v>
      </c>
      <c r="M17"/>
      <c r="O17" s="1"/>
    </row>
    <row r="18" spans="1:15" x14ac:dyDescent="0.3">
      <c r="A18" s="153">
        <v>402500</v>
      </c>
      <c r="B18" s="155"/>
      <c r="C18" s="158">
        <f>INDEX('Fringe by acct'!D:D,MATCH(Worksheet!A18,'Fringe by acct'!A:A,0))/100</f>
        <v>0.40799999999999997</v>
      </c>
      <c r="D18" s="124">
        <f t="shared" si="1"/>
        <v>0</v>
      </c>
      <c r="E18" s="31">
        <f t="shared" si="0"/>
        <v>0</v>
      </c>
      <c r="F18" s="23">
        <f>INDEX('Fringe by acct'!M:M,MATCH(Worksheet!A18,'Fringe by acct'!A:A,0))</f>
        <v>402500</v>
      </c>
      <c r="G18" s="38">
        <f>INDEX('Fringe by acct'!N:N,MATCH(Worksheet!A18,'Fringe by acct'!A:A,0))</f>
        <v>422500</v>
      </c>
      <c r="M18"/>
      <c r="O18" s="1"/>
    </row>
    <row r="19" spans="1:15" ht="15.75" customHeight="1" x14ac:dyDescent="0.3">
      <c r="A19" s="153">
        <v>402500</v>
      </c>
      <c r="B19" s="155"/>
      <c r="C19" s="158">
        <f>INDEX('Fringe by acct'!D:D,MATCH(Worksheet!A19,'Fringe by acct'!A:A,0))/100</f>
        <v>0.40799999999999997</v>
      </c>
      <c r="D19" s="124">
        <f t="shared" si="1"/>
        <v>0</v>
      </c>
      <c r="E19" s="31">
        <f t="shared" si="0"/>
        <v>0</v>
      </c>
      <c r="F19" s="23">
        <f>INDEX('Fringe by acct'!M:M,MATCH(Worksheet!A19,'Fringe by acct'!A:A,0))</f>
        <v>402500</v>
      </c>
      <c r="G19" s="38">
        <f>INDEX('Fringe by acct'!N:N,MATCH(Worksheet!A19,'Fringe by acct'!A:A,0))</f>
        <v>422500</v>
      </c>
      <c r="M19"/>
      <c r="O19" s="1"/>
    </row>
    <row r="20" spans="1:15" ht="15.75" customHeight="1" x14ac:dyDescent="0.3">
      <c r="A20" s="153">
        <v>402500</v>
      </c>
      <c r="B20" s="155"/>
      <c r="C20" s="158">
        <f>INDEX('Fringe by acct'!D:D,MATCH(Worksheet!A20,'Fringe by acct'!A:A,0))/100</f>
        <v>0.40799999999999997</v>
      </c>
      <c r="D20" s="124">
        <f t="shared" si="1"/>
        <v>0</v>
      </c>
      <c r="E20" s="31">
        <f t="shared" si="0"/>
        <v>0</v>
      </c>
      <c r="F20" s="23">
        <f>INDEX('Fringe by acct'!M:M,MATCH(Worksheet!A20,'Fringe by acct'!A:A,0))</f>
        <v>402500</v>
      </c>
      <c r="G20" s="38">
        <f>INDEX('Fringe by acct'!N:N,MATCH(Worksheet!A20,'Fringe by acct'!A:A,0))</f>
        <v>422500</v>
      </c>
      <c r="M20"/>
      <c r="O20" s="1"/>
    </row>
    <row r="21" spans="1:15" ht="15.75" customHeight="1" x14ac:dyDescent="0.3">
      <c r="A21" s="153">
        <v>402500</v>
      </c>
      <c r="B21" s="155"/>
      <c r="C21" s="158">
        <f>INDEX('Fringe by acct'!D:D,MATCH(Worksheet!A21,'Fringe by acct'!A:A,0))/100</f>
        <v>0.40799999999999997</v>
      </c>
      <c r="D21" s="124">
        <f t="shared" si="1"/>
        <v>0</v>
      </c>
      <c r="E21" s="31">
        <f t="shared" si="0"/>
        <v>0</v>
      </c>
      <c r="F21" s="23">
        <f>INDEX('Fringe by acct'!M:M,MATCH(Worksheet!A21,'Fringe by acct'!A:A,0))</f>
        <v>402500</v>
      </c>
      <c r="G21" s="38">
        <f>INDEX('Fringe by acct'!N:N,MATCH(Worksheet!A21,'Fringe by acct'!A:A,0))</f>
        <v>422500</v>
      </c>
      <c r="M21"/>
      <c r="O21" s="1"/>
    </row>
    <row r="22" spans="1:15" ht="15.75" customHeight="1" x14ac:dyDescent="0.3">
      <c r="A22" s="153">
        <v>400000</v>
      </c>
      <c r="B22" s="155"/>
      <c r="C22" s="158">
        <f>INDEX('Fringe by acct'!D:D,MATCH(Worksheet!A22,'Fringe by acct'!A:A,0))/100</f>
        <v>0.32</v>
      </c>
      <c r="D22" s="124">
        <f t="shared" si="1"/>
        <v>0</v>
      </c>
      <c r="E22" s="31">
        <f t="shared" si="0"/>
        <v>0</v>
      </c>
      <c r="F22" s="23">
        <f>INDEX('Fringe by acct'!M:M,MATCH(Worksheet!A22,'Fringe by acct'!A:A,0))</f>
        <v>400000</v>
      </c>
      <c r="G22" s="38">
        <f>INDEX('Fringe by acct'!N:N,MATCH(Worksheet!A22,'Fringe by acct'!A:A,0))</f>
        <v>418400</v>
      </c>
      <c r="M22"/>
      <c r="O22" s="1"/>
    </row>
    <row r="23" spans="1:15" ht="15.75" customHeight="1" x14ac:dyDescent="0.3">
      <c r="A23" s="153">
        <v>400000</v>
      </c>
      <c r="B23" s="155"/>
      <c r="C23" s="158">
        <f>INDEX('Fringe by acct'!D:D,MATCH(Worksheet!A23,'Fringe by acct'!A:A,0))/100</f>
        <v>0.32</v>
      </c>
      <c r="D23" s="124">
        <f t="shared" si="1"/>
        <v>0</v>
      </c>
      <c r="E23" s="31">
        <f t="shared" si="0"/>
        <v>0</v>
      </c>
      <c r="F23" s="23">
        <f>INDEX('Fringe by acct'!M:M,MATCH(Worksheet!A23,'Fringe by acct'!A:A,0))</f>
        <v>400000</v>
      </c>
      <c r="G23" s="38">
        <f>INDEX('Fringe by acct'!N:N,MATCH(Worksheet!A23,'Fringe by acct'!A:A,0))</f>
        <v>418400</v>
      </c>
      <c r="M23"/>
      <c r="O23" s="1"/>
    </row>
    <row r="24" spans="1:15" ht="15.75" customHeight="1" x14ac:dyDescent="0.3">
      <c r="A24" s="153">
        <v>400000</v>
      </c>
      <c r="B24" s="155"/>
      <c r="C24" s="158">
        <f>INDEX('Fringe by acct'!D:D,MATCH(Worksheet!A24,'Fringe by acct'!A:A,0))/100</f>
        <v>0.32</v>
      </c>
      <c r="D24" s="124">
        <f t="shared" si="1"/>
        <v>0</v>
      </c>
      <c r="E24" s="31">
        <f t="shared" si="0"/>
        <v>0</v>
      </c>
      <c r="F24" s="23">
        <f>INDEX('Fringe by acct'!M:M,MATCH(Worksheet!A24,'Fringe by acct'!A:A,0))</f>
        <v>400000</v>
      </c>
      <c r="G24" s="38">
        <f>INDEX('Fringe by acct'!N:N,MATCH(Worksheet!A24,'Fringe by acct'!A:A,0))</f>
        <v>418400</v>
      </c>
      <c r="M24"/>
      <c r="O24" s="1"/>
    </row>
    <row r="25" spans="1:15" ht="15.75" customHeight="1" x14ac:dyDescent="0.3">
      <c r="A25" s="153">
        <v>400000</v>
      </c>
      <c r="B25" s="155"/>
      <c r="C25" s="158">
        <f>INDEX('Fringe by acct'!D:D,MATCH(Worksheet!A25,'Fringe by acct'!A:A,0))/100</f>
        <v>0.32</v>
      </c>
      <c r="D25" s="124">
        <f t="shared" si="1"/>
        <v>0</v>
      </c>
      <c r="E25" s="31">
        <f t="shared" si="0"/>
        <v>0</v>
      </c>
      <c r="F25" s="23">
        <f>INDEX('Fringe by acct'!M:M,MATCH(Worksheet!A25,'Fringe by acct'!A:A,0))</f>
        <v>400000</v>
      </c>
      <c r="G25" s="38">
        <f>INDEX('Fringe by acct'!N:N,MATCH(Worksheet!A25,'Fringe by acct'!A:A,0))</f>
        <v>418400</v>
      </c>
      <c r="M25"/>
      <c r="O25" s="1"/>
    </row>
    <row r="26" spans="1:15" ht="15.75" customHeight="1" x14ac:dyDescent="0.3">
      <c r="A26" s="153">
        <v>400000</v>
      </c>
      <c r="B26" s="155"/>
      <c r="C26" s="158">
        <f>INDEX('Fringe by acct'!D:D,MATCH(Worksheet!A26,'Fringe by acct'!A:A,0))/100</f>
        <v>0.32</v>
      </c>
      <c r="D26" s="124">
        <f t="shared" si="1"/>
        <v>0</v>
      </c>
      <c r="E26" s="31">
        <f t="shared" si="0"/>
        <v>0</v>
      </c>
      <c r="F26" s="23">
        <f>INDEX('Fringe by acct'!M:M,MATCH(Worksheet!A26,'Fringe by acct'!A:A,0))</f>
        <v>400000</v>
      </c>
      <c r="G26" s="38">
        <f>INDEX('Fringe by acct'!N:N,MATCH(Worksheet!A26,'Fringe by acct'!A:A,0))</f>
        <v>418400</v>
      </c>
      <c r="M26"/>
      <c r="O26" s="1"/>
    </row>
    <row r="27" spans="1:15" x14ac:dyDescent="0.3">
      <c r="A27" s="153">
        <v>400000</v>
      </c>
      <c r="B27" s="155"/>
      <c r="C27" s="158">
        <f>INDEX('Fringe by acct'!D:D,MATCH(Worksheet!A27,'Fringe by acct'!A:A,0))/100</f>
        <v>0.32</v>
      </c>
      <c r="D27" s="124">
        <f t="shared" si="1"/>
        <v>0</v>
      </c>
      <c r="E27" s="31">
        <f t="shared" si="0"/>
        <v>0</v>
      </c>
      <c r="F27" s="23">
        <f>INDEX('Fringe by acct'!M:M,MATCH(Worksheet!A27,'Fringe by acct'!A:A,0))</f>
        <v>400000</v>
      </c>
      <c r="G27" s="38">
        <f>INDEX('Fringe by acct'!N:N,MATCH(Worksheet!A27,'Fringe by acct'!A:A,0))</f>
        <v>418400</v>
      </c>
      <c r="M27"/>
      <c r="O27" s="1"/>
    </row>
    <row r="28" spans="1:15" x14ac:dyDescent="0.3">
      <c r="A28" s="153">
        <v>400000</v>
      </c>
      <c r="B28" s="155"/>
      <c r="C28" s="158">
        <f>INDEX('Fringe by acct'!D:D,MATCH(Worksheet!A28,'Fringe by acct'!A:A,0))/100</f>
        <v>0.32</v>
      </c>
      <c r="D28" s="124">
        <f t="shared" si="1"/>
        <v>0</v>
      </c>
      <c r="E28" s="31">
        <f t="shared" si="0"/>
        <v>0</v>
      </c>
      <c r="F28" s="23">
        <f>INDEX('Fringe by acct'!M:M,MATCH(Worksheet!A28,'Fringe by acct'!A:A,0))</f>
        <v>400000</v>
      </c>
      <c r="G28" s="38">
        <f>INDEX('Fringe by acct'!N:N,MATCH(Worksheet!A28,'Fringe by acct'!A:A,0))</f>
        <v>418400</v>
      </c>
      <c r="M28"/>
      <c r="O28" s="1"/>
    </row>
    <row r="29" spans="1:15" x14ac:dyDescent="0.3">
      <c r="A29" s="153">
        <v>400000</v>
      </c>
      <c r="B29" s="155"/>
      <c r="C29" s="158">
        <f>INDEX('Fringe by acct'!D:D,MATCH(Worksheet!A29,'Fringe by acct'!A:A,0))/100</f>
        <v>0.32</v>
      </c>
      <c r="D29" s="124">
        <f t="shared" si="1"/>
        <v>0</v>
      </c>
      <c r="E29" s="31">
        <f t="shared" si="0"/>
        <v>0</v>
      </c>
      <c r="F29" s="23">
        <f>INDEX('Fringe by acct'!M:M,MATCH(Worksheet!A29,'Fringe by acct'!A:A,0))</f>
        <v>400000</v>
      </c>
      <c r="G29" s="38">
        <f>INDEX('Fringe by acct'!N:N,MATCH(Worksheet!A29,'Fringe by acct'!A:A,0))</f>
        <v>418400</v>
      </c>
      <c r="M29"/>
      <c r="O29" s="1"/>
    </row>
    <row r="30" spans="1:15" x14ac:dyDescent="0.3">
      <c r="A30" s="153">
        <v>400000</v>
      </c>
      <c r="B30" s="155"/>
      <c r="C30" s="158">
        <f>INDEX('Fringe by acct'!D:D,MATCH(Worksheet!A30,'Fringe by acct'!A:A,0))/100</f>
        <v>0.32</v>
      </c>
      <c r="D30" s="124">
        <f t="shared" si="1"/>
        <v>0</v>
      </c>
      <c r="E30" s="31">
        <f t="shared" si="0"/>
        <v>0</v>
      </c>
      <c r="F30" s="23">
        <f>INDEX('Fringe by acct'!M:M,MATCH(Worksheet!A30,'Fringe by acct'!A:A,0))</f>
        <v>400000</v>
      </c>
      <c r="G30" s="38">
        <f>INDEX('Fringe by acct'!N:N,MATCH(Worksheet!A30,'Fringe by acct'!A:A,0))</f>
        <v>418400</v>
      </c>
      <c r="M30"/>
      <c r="O30" s="1"/>
    </row>
    <row r="31" spans="1:15" ht="15" thickBot="1" x14ac:dyDescent="0.35">
      <c r="A31" s="153">
        <v>400000</v>
      </c>
      <c r="B31" s="156"/>
      <c r="C31" s="159">
        <f>INDEX('Fringe by acct'!D:D,MATCH(Worksheet!A31,'Fringe by acct'!A:A,0))/100</f>
        <v>0.32</v>
      </c>
      <c r="D31" s="125">
        <f t="shared" si="1"/>
        <v>0</v>
      </c>
      <c r="E31" s="90">
        <f t="shared" si="0"/>
        <v>0</v>
      </c>
      <c r="F31" s="24">
        <f>INDEX('Fringe by acct'!M:M,MATCH(Worksheet!A31,'Fringe by acct'!A:A,0))</f>
        <v>400000</v>
      </c>
      <c r="G31" s="39">
        <f>INDEX('Fringe by acct'!N:N,MATCH(Worksheet!A31,'Fringe by acct'!A:A,0))</f>
        <v>418400</v>
      </c>
      <c r="M31"/>
      <c r="O31" s="1"/>
    </row>
    <row r="32" spans="1:15" ht="15" thickBot="1" x14ac:dyDescent="0.35">
      <c r="A32" s="2"/>
      <c r="B32" s="152"/>
      <c r="C32" s="68" t="s">
        <v>487</v>
      </c>
      <c r="D32" s="150">
        <f>SUM(D4:D31)</f>
        <v>0</v>
      </c>
      <c r="E32" s="151">
        <f>SUM(E4:E31)</f>
        <v>0</v>
      </c>
      <c r="M32"/>
      <c r="N32" s="1"/>
    </row>
    <row r="33" spans="2:3" x14ac:dyDescent="0.3">
      <c r="B33" s="149"/>
      <c r="C33" s="81"/>
    </row>
    <row r="34" spans="2:3" x14ac:dyDescent="0.3">
      <c r="B34" s="149"/>
    </row>
    <row r="35" spans="2:3" x14ac:dyDescent="0.3">
      <c r="B35" s="149"/>
    </row>
  </sheetData>
  <mergeCells count="4">
    <mergeCell ref="P1:S2"/>
    <mergeCell ref="I16:J16"/>
    <mergeCell ref="A1:G1"/>
    <mergeCell ref="A2:G2"/>
  </mergeCells>
  <hyperlinks>
    <hyperlink ref="K9" location="Instructions!A46" display="Instructions!A46" xr:uid="{00000000-0004-0000-0400-000000000000}"/>
    <hyperlink ref="I13" r:id="rId1" location="types_of_positions-363" xr:uid="{00000000-0004-0000-0400-000001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E22E-8741-4049-BE4F-8589D3716566}">
  <dimension ref="A1:S35"/>
  <sheetViews>
    <sheetView showGridLines="0" tabSelected="1" workbookViewId="0">
      <pane ySplit="3" topLeftCell="A4" activePane="bottomLeft" state="frozen"/>
      <selection activeCell="E32" sqref="E32"/>
      <selection pane="bottomLeft" activeCell="L16" sqref="L16"/>
    </sheetView>
  </sheetViews>
  <sheetFormatPr defaultRowHeight="14.4" x14ac:dyDescent="0.3"/>
  <cols>
    <col min="1" max="1" width="31" customWidth="1"/>
    <col min="2" max="2" width="14.109375" bestFit="1" customWidth="1"/>
    <col min="3" max="3" width="12" customWidth="1"/>
    <col min="4" max="4" width="13.33203125" customWidth="1"/>
    <col min="5" max="5" width="13.109375" customWidth="1"/>
    <col min="6" max="6" width="12.44140625" customWidth="1"/>
    <col min="7" max="7" width="12.5546875" customWidth="1"/>
    <col min="8" max="8" width="20.44140625" customWidth="1"/>
    <col min="9" max="9" width="15.5546875" customWidth="1"/>
    <col min="10" max="10" width="10.33203125" bestFit="1" customWidth="1"/>
    <col min="11" max="11" width="27.33203125" customWidth="1"/>
    <col min="12" max="12" width="22.5546875" customWidth="1"/>
    <col min="13" max="13" width="13.44140625" style="1" customWidth="1"/>
    <col min="14" max="14" width="7.5546875" customWidth="1"/>
    <col min="15" max="15" width="13.88671875" bestFit="1" customWidth="1"/>
    <col min="16" max="16" width="9.33203125" customWidth="1"/>
    <col min="17" max="17" width="8.33203125" customWidth="1"/>
  </cols>
  <sheetData>
    <row r="1" spans="1:19" customFormat="1" x14ac:dyDescent="0.3">
      <c r="A1" s="242" t="s">
        <v>512</v>
      </c>
      <c r="B1" s="243"/>
      <c r="C1" s="243"/>
      <c r="D1" s="243"/>
      <c r="E1" s="243"/>
      <c r="F1" s="243"/>
      <c r="G1" s="243"/>
      <c r="H1" s="243"/>
      <c r="I1" s="244"/>
      <c r="J1" s="8"/>
      <c r="K1" s="8"/>
      <c r="L1" s="8"/>
      <c r="M1" s="8"/>
      <c r="N1" s="8"/>
      <c r="O1" s="8"/>
      <c r="P1" s="232"/>
      <c r="Q1" s="232"/>
      <c r="R1" s="232"/>
      <c r="S1" s="232"/>
    </row>
    <row r="2" spans="1:19" s="8" customFormat="1" ht="29.4" customHeight="1" thickBot="1" x14ac:dyDescent="0.35">
      <c r="A2" s="270" t="s">
        <v>513</v>
      </c>
      <c r="B2" s="245"/>
      <c r="C2" s="245"/>
      <c r="D2" s="245"/>
      <c r="E2" s="245"/>
      <c r="F2" s="245"/>
      <c r="G2" s="245"/>
      <c r="H2" s="245"/>
      <c r="I2" s="246"/>
      <c r="J2" s="8" t="s">
        <v>511</v>
      </c>
      <c r="P2" s="232"/>
      <c r="Q2" s="232"/>
      <c r="R2" s="232"/>
      <c r="S2" s="232"/>
    </row>
    <row r="3" spans="1:19" customFormat="1" ht="48" customHeight="1" thickBot="1" x14ac:dyDescent="0.35">
      <c r="A3" s="228" t="s">
        <v>386</v>
      </c>
      <c r="B3" s="227" t="s">
        <v>510</v>
      </c>
      <c r="C3" s="132" t="s">
        <v>484</v>
      </c>
      <c r="D3" s="133" t="s">
        <v>485</v>
      </c>
      <c r="E3" s="134" t="s">
        <v>486</v>
      </c>
      <c r="F3" s="105" t="s">
        <v>304</v>
      </c>
      <c r="G3" s="107" t="s">
        <v>442</v>
      </c>
      <c r="H3" s="148" t="s">
        <v>509</v>
      </c>
      <c r="I3" s="226" t="s">
        <v>508</v>
      </c>
      <c r="J3" s="8"/>
      <c r="K3" s="8"/>
      <c r="L3" s="8"/>
      <c r="M3" s="8"/>
      <c r="N3" s="8"/>
      <c r="O3" s="13"/>
      <c r="P3" s="12"/>
      <c r="Q3" s="12"/>
      <c r="R3" s="12"/>
      <c r="S3" s="12"/>
    </row>
    <row r="4" spans="1:19" customFormat="1" ht="16.5" customHeight="1" thickBot="1" x14ac:dyDescent="0.35">
      <c r="A4" s="247" t="s">
        <v>507</v>
      </c>
      <c r="B4" s="248"/>
      <c r="C4" s="248"/>
      <c r="D4" s="248"/>
      <c r="E4" s="248"/>
      <c r="F4" s="248"/>
      <c r="G4" s="248"/>
      <c r="H4" s="248"/>
      <c r="I4" s="249"/>
      <c r="J4" s="8"/>
      <c r="K4" s="12"/>
      <c r="L4" s="12"/>
      <c r="M4" s="12"/>
      <c r="N4" s="12"/>
      <c r="O4" s="13"/>
      <c r="P4" s="12"/>
      <c r="Q4" s="12"/>
      <c r="R4" s="12"/>
      <c r="S4" s="12"/>
    </row>
    <row r="5" spans="1:19" customFormat="1" x14ac:dyDescent="0.3">
      <c r="A5" s="225">
        <v>400000</v>
      </c>
      <c r="B5" s="224">
        <v>0</v>
      </c>
      <c r="C5" s="109">
        <f>INDEX('Fringe by acct'!D:D,MATCH('Cost Share Worksheet'!A5,'Fringe by acct'!A:A,0))/100</f>
        <v>0.32</v>
      </c>
      <c r="D5" s="25">
        <f>ROUND(B5*C5,0)</f>
        <v>0</v>
      </c>
      <c r="E5" s="29">
        <f>B5+D5</f>
        <v>0</v>
      </c>
      <c r="F5" s="208">
        <f>INDEX('[1]Fringe by acct'!J:J,MATCH('Cost Share Worksheet'!A5,'[1]Fringe by acct'!A:A,0))</f>
        <v>400000</v>
      </c>
      <c r="G5" s="37">
        <f>INDEX('[1]Fringe by acct'!K:K,MATCH('Cost Share Worksheet'!A5,'[1]Fringe by acct'!A:A,0))</f>
        <v>418400</v>
      </c>
      <c r="H5" s="207"/>
      <c r="I5" s="206"/>
      <c r="J5" s="8"/>
      <c r="K5" s="223" t="s">
        <v>506</v>
      </c>
      <c r="L5" s="222"/>
      <c r="M5" s="222"/>
      <c r="N5" s="221"/>
      <c r="O5" s="13"/>
      <c r="P5" s="12"/>
      <c r="Q5" s="12"/>
      <c r="R5" s="12"/>
      <c r="S5" s="12"/>
    </row>
    <row r="6" spans="1:19" customFormat="1" x14ac:dyDescent="0.3">
      <c r="A6" s="205">
        <v>400000</v>
      </c>
      <c r="B6" s="220">
        <v>0</v>
      </c>
      <c r="C6" s="111">
        <f>INDEX('Fringe by acct'!D:D,MATCH('Cost Share Worksheet'!A6,'Fringe by acct'!A:A,0))/100</f>
        <v>0.32</v>
      </c>
      <c r="D6" s="26">
        <f>ROUND(B6*C6,0)</f>
        <v>0</v>
      </c>
      <c r="E6" s="31">
        <f>B6+D6</f>
        <v>0</v>
      </c>
      <c r="F6" s="203">
        <f>INDEX('[1]Fringe by acct'!J:J,MATCH('Cost Share Worksheet'!A6,'[1]Fringe by acct'!A:A,0))</f>
        <v>400000</v>
      </c>
      <c r="G6" s="38">
        <f>INDEX('[1]Fringe by acct'!K:K,MATCH('Cost Share Worksheet'!A6,'[1]Fringe by acct'!A:A,0))</f>
        <v>418400</v>
      </c>
      <c r="H6" s="202"/>
      <c r="I6" s="201"/>
      <c r="K6" s="233"/>
      <c r="L6" s="234"/>
      <c r="M6" s="234"/>
      <c r="N6" s="235"/>
      <c r="O6" s="14"/>
    </row>
    <row r="7" spans="1:19" customFormat="1" x14ac:dyDescent="0.3">
      <c r="A7" s="205">
        <v>400000</v>
      </c>
      <c r="B7" s="220">
        <v>0</v>
      </c>
      <c r="C7" s="111">
        <f>INDEX('Fringe by acct'!D:D,MATCH('Cost Share Worksheet'!A7,'Fringe by acct'!A:A,0))/100</f>
        <v>0.32</v>
      </c>
      <c r="D7" s="26">
        <f>ROUND(B7*C7,0)</f>
        <v>0</v>
      </c>
      <c r="E7" s="31">
        <f>B7+D7</f>
        <v>0</v>
      </c>
      <c r="F7" s="203">
        <f>INDEX('[1]Fringe by acct'!J:J,MATCH('Cost Share Worksheet'!A7,'[1]Fringe by acct'!A:A,0))</f>
        <v>400000</v>
      </c>
      <c r="G7" s="38">
        <f>INDEX('[1]Fringe by acct'!K:K,MATCH('Cost Share Worksheet'!A7,'[1]Fringe by acct'!A:A,0))</f>
        <v>418400</v>
      </c>
      <c r="H7" s="202"/>
      <c r="I7" s="201"/>
      <c r="K7" s="236"/>
      <c r="L7" s="237"/>
      <c r="M7" s="237"/>
      <c r="N7" s="238"/>
      <c r="O7" s="14"/>
    </row>
    <row r="8" spans="1:19" customFormat="1" x14ac:dyDescent="0.3">
      <c r="A8" s="205">
        <v>400000</v>
      </c>
      <c r="B8" s="219">
        <v>0</v>
      </c>
      <c r="C8" s="111">
        <f>INDEX('Fringe by acct'!D:D,MATCH('Cost Share Worksheet'!A8,'Fringe by acct'!A:A,0))/100</f>
        <v>0.32</v>
      </c>
      <c r="D8" s="26">
        <f>ROUND(B8*C8,0)</f>
        <v>0</v>
      </c>
      <c r="E8" s="31">
        <f>B8+D8</f>
        <v>0</v>
      </c>
      <c r="F8" s="203">
        <f>INDEX('[1]Fringe by acct'!J:J,MATCH('Cost Share Worksheet'!A8,'[1]Fringe by acct'!A:A,0))</f>
        <v>400000</v>
      </c>
      <c r="G8" s="38">
        <f>INDEX('[1]Fringe by acct'!K:K,MATCH('Cost Share Worksheet'!A8,'[1]Fringe by acct'!A:A,0))</f>
        <v>418400</v>
      </c>
      <c r="H8" s="202"/>
      <c r="I8" s="201"/>
      <c r="K8" s="236"/>
      <c r="L8" s="237"/>
      <c r="M8" s="237"/>
      <c r="N8" s="238"/>
      <c r="O8" s="14"/>
    </row>
    <row r="9" spans="1:19" customFormat="1" ht="15" thickBot="1" x14ac:dyDescent="0.35">
      <c r="A9" s="200">
        <v>400000</v>
      </c>
      <c r="B9" s="219">
        <v>0</v>
      </c>
      <c r="C9" s="114">
        <f>INDEX('Fringe by acct'!D:D,MATCH('Cost Share Worksheet'!A9,'Fringe by acct'!A:A,0))/100</f>
        <v>0.32</v>
      </c>
      <c r="D9" s="198">
        <f>ROUND(B9*C9,0)</f>
        <v>0</v>
      </c>
      <c r="E9" s="90">
        <f>B9+D9</f>
        <v>0</v>
      </c>
      <c r="F9" s="197">
        <f>INDEX('[1]Fringe by acct'!J:J,MATCH('Cost Share Worksheet'!A9,'[1]Fringe by acct'!A:A,0))</f>
        <v>400000</v>
      </c>
      <c r="G9" s="39">
        <f>INDEX('[1]Fringe by acct'!K:K,MATCH('Cost Share Worksheet'!A9,'[1]Fringe by acct'!A:A,0))</f>
        <v>418400</v>
      </c>
      <c r="H9" s="196"/>
      <c r="I9" s="195"/>
      <c r="K9" s="236"/>
      <c r="L9" s="237"/>
      <c r="M9" s="237"/>
      <c r="N9" s="238"/>
      <c r="O9" s="14"/>
    </row>
    <row r="10" spans="1:19" customFormat="1" ht="15" thickBot="1" x14ac:dyDescent="0.35">
      <c r="A10" s="217" t="s">
        <v>505</v>
      </c>
      <c r="B10" s="216">
        <f>SUM(B5:B9)</f>
        <v>0</v>
      </c>
      <c r="C10" s="215"/>
      <c r="D10" s="214">
        <f>SUM(D5:D9)</f>
        <v>0</v>
      </c>
      <c r="E10" s="213">
        <f>SUM(E5:E9)</f>
        <v>0</v>
      </c>
      <c r="F10" s="218"/>
      <c r="G10" s="211"/>
      <c r="K10" s="236"/>
      <c r="L10" s="237"/>
      <c r="M10" s="237"/>
      <c r="N10" s="238"/>
      <c r="O10" s="14"/>
    </row>
    <row r="11" spans="1:19" customFormat="1" ht="15" thickBot="1" x14ac:dyDescent="0.35">
      <c r="A11" s="229" t="s">
        <v>504</v>
      </c>
      <c r="B11" s="230"/>
      <c r="C11" s="271"/>
      <c r="D11" s="271"/>
      <c r="E11" s="271"/>
      <c r="F11" s="230"/>
      <c r="G11" s="230"/>
      <c r="H11" s="230"/>
      <c r="I11" s="231"/>
      <c r="K11" s="236"/>
      <c r="L11" s="237"/>
      <c r="M11" s="237"/>
      <c r="N11" s="238"/>
      <c r="O11" s="14"/>
    </row>
    <row r="12" spans="1:19" customFormat="1" x14ac:dyDescent="0.3">
      <c r="A12" s="210">
        <v>400500</v>
      </c>
      <c r="B12" s="209"/>
      <c r="C12" s="28">
        <f>INDEX('Fringe by acct'!D:D,MATCH('Cost Share Worksheet'!A12,'Fringe by acct'!A:A,0))/100</f>
        <v>0.40799999999999997</v>
      </c>
      <c r="D12" s="25">
        <f>ROUND(B12*C12,0)</f>
        <v>0</v>
      </c>
      <c r="E12" s="29">
        <f>B12+D12</f>
        <v>0</v>
      </c>
      <c r="F12" s="22">
        <f>INDEX('[1]Fringe by acct'!J:J,MATCH('Cost Share Worksheet'!A12,'[1]Fringe by acct'!A:A,0))</f>
        <v>400390</v>
      </c>
      <c r="G12" s="37">
        <f>INDEX('[1]Fringe by acct'!K:K,MATCH('Cost Share Worksheet'!A12,'[1]Fringe by acct'!A:A,0))</f>
        <v>418710</v>
      </c>
      <c r="H12" s="207"/>
      <c r="I12" s="206"/>
      <c r="K12" s="236"/>
      <c r="L12" s="237"/>
      <c r="M12" s="237"/>
      <c r="N12" s="238"/>
      <c r="O12" s="14"/>
    </row>
    <row r="13" spans="1:19" customFormat="1" ht="15" thickBot="1" x14ac:dyDescent="0.35">
      <c r="A13" s="205">
        <v>400500</v>
      </c>
      <c r="B13" s="204"/>
      <c r="C13" s="30">
        <f>INDEX('Fringe by acct'!D:D,MATCH('Cost Share Worksheet'!A13,'Fringe by acct'!A:A,0))/100</f>
        <v>0.40799999999999997</v>
      </c>
      <c r="D13" s="26">
        <f>ROUND(B13*C13,0)</f>
        <v>0</v>
      </c>
      <c r="E13" s="31">
        <f>B13+D13</f>
        <v>0</v>
      </c>
      <c r="F13" s="23">
        <f>INDEX('[1]Fringe by acct'!J:J,MATCH('Cost Share Worksheet'!A13,'[1]Fringe by acct'!A:A,0))</f>
        <v>400390</v>
      </c>
      <c r="G13" s="38">
        <f>INDEX('[1]Fringe by acct'!K:K,MATCH('Cost Share Worksheet'!A13,'[1]Fringe by acct'!A:A,0))</f>
        <v>418710</v>
      </c>
      <c r="H13" s="202"/>
      <c r="I13" s="201"/>
      <c r="K13" s="239"/>
      <c r="L13" s="240"/>
      <c r="M13" s="240"/>
      <c r="N13" s="241"/>
      <c r="O13" s="14"/>
    </row>
    <row r="14" spans="1:19" customFormat="1" x14ac:dyDescent="0.3">
      <c r="A14" s="205">
        <v>400500</v>
      </c>
      <c r="B14" s="204"/>
      <c r="C14" s="30">
        <f>INDEX('Fringe by acct'!D:D,MATCH('Cost Share Worksheet'!A14,'Fringe by acct'!A:A,0))/100</f>
        <v>0.40799999999999997</v>
      </c>
      <c r="D14" s="26">
        <f>ROUND(B14*C14,0)</f>
        <v>0</v>
      </c>
      <c r="E14" s="31">
        <f>B14+D14</f>
        <v>0</v>
      </c>
      <c r="F14" s="23">
        <f>INDEX('[1]Fringe by acct'!J:J,MATCH('Cost Share Worksheet'!A14,'[1]Fringe by acct'!A:A,0))</f>
        <v>400390</v>
      </c>
      <c r="G14" s="38">
        <f>INDEX('[1]Fringe by acct'!K:K,MATCH('Cost Share Worksheet'!A14,'[1]Fringe by acct'!A:A,0))</f>
        <v>418710</v>
      </c>
      <c r="H14" s="202"/>
      <c r="I14" s="201"/>
      <c r="K14" s="14"/>
      <c r="L14" s="10"/>
      <c r="M14" s="14"/>
      <c r="N14" s="14"/>
      <c r="O14" s="14"/>
    </row>
    <row r="15" spans="1:19" customFormat="1" x14ac:dyDescent="0.3">
      <c r="A15" s="205">
        <v>400500</v>
      </c>
      <c r="B15" s="204"/>
      <c r="C15" s="30">
        <f>INDEX('Fringe by acct'!D:D,MATCH('Cost Share Worksheet'!A15,'Fringe by acct'!A:A,0))/100</f>
        <v>0.40799999999999997</v>
      </c>
      <c r="D15" s="26">
        <f>ROUND(B15*C15,0)</f>
        <v>0</v>
      </c>
      <c r="E15" s="31">
        <f>B15+D15</f>
        <v>0</v>
      </c>
      <c r="F15" s="23">
        <f>INDEX('[1]Fringe by acct'!J:J,MATCH('Cost Share Worksheet'!A15,'[1]Fringe by acct'!A:A,0))</f>
        <v>400390</v>
      </c>
      <c r="G15" s="38">
        <f>INDEX('[1]Fringe by acct'!K:K,MATCH('Cost Share Worksheet'!A15,'[1]Fringe by acct'!A:A,0))</f>
        <v>418710</v>
      </c>
      <c r="H15" s="202"/>
      <c r="I15" s="201"/>
      <c r="N15" s="14"/>
      <c r="O15" s="14"/>
    </row>
    <row r="16" spans="1:19" customFormat="1" ht="15" thickBot="1" x14ac:dyDescent="0.35">
      <c r="A16" s="200">
        <v>400500</v>
      </c>
      <c r="B16" s="199"/>
      <c r="C16" s="87">
        <f>INDEX('Fringe by acct'!D:D,MATCH('Cost Share Worksheet'!A16,'Fringe by acct'!A:A,0))/100</f>
        <v>0.40799999999999997</v>
      </c>
      <c r="D16" s="198">
        <f>ROUND(B16*C16,0)</f>
        <v>0</v>
      </c>
      <c r="E16" s="90">
        <f>B16+D16</f>
        <v>0</v>
      </c>
      <c r="F16" s="24">
        <f>INDEX('[1]Fringe by acct'!J:J,MATCH('Cost Share Worksheet'!A16,'[1]Fringe by acct'!A:A,0))</f>
        <v>400390</v>
      </c>
      <c r="G16" s="39">
        <f>INDEX('[1]Fringe by acct'!K:K,MATCH('Cost Share Worksheet'!A16,'[1]Fringe by acct'!A:A,0))</f>
        <v>418710</v>
      </c>
      <c r="H16" s="196"/>
      <c r="I16" s="195"/>
      <c r="N16" s="14"/>
      <c r="O16" s="14"/>
    </row>
    <row r="17" spans="1:15" ht="15" thickBot="1" x14ac:dyDescent="0.35">
      <c r="A17" s="217" t="s">
        <v>503</v>
      </c>
      <c r="B17" s="216">
        <f>SUM(B12:B16)</f>
        <v>0</v>
      </c>
      <c r="C17" s="272"/>
      <c r="D17" s="273">
        <f>SUM(D12:D16)</f>
        <v>0</v>
      </c>
      <c r="E17" s="274">
        <f>SUM(E12:E16)</f>
        <v>0</v>
      </c>
      <c r="F17" s="218"/>
      <c r="G17" s="211"/>
      <c r="I17" s="57"/>
      <c r="M17"/>
      <c r="N17" s="14"/>
      <c r="O17" s="14"/>
    </row>
    <row r="18" spans="1:15" ht="15" thickBot="1" x14ac:dyDescent="0.35">
      <c r="A18" s="229" t="s">
        <v>502</v>
      </c>
      <c r="B18" s="230"/>
      <c r="C18" s="230"/>
      <c r="D18" s="230"/>
      <c r="E18" s="230"/>
      <c r="F18" s="230"/>
      <c r="G18" s="230"/>
      <c r="H18" s="230"/>
      <c r="I18" s="231"/>
      <c r="M18"/>
      <c r="N18" s="14"/>
      <c r="O18" s="14"/>
    </row>
    <row r="19" spans="1:15" x14ac:dyDescent="0.3">
      <c r="A19" s="210">
        <v>401300</v>
      </c>
      <c r="B19" s="209">
        <v>0</v>
      </c>
      <c r="C19" s="28">
        <f>INDEX('Fringe by acct'!D:D,MATCH('Cost Share Worksheet'!A19,'Fringe by acct'!A:A,0))/100</f>
        <v>0.11699999999999999</v>
      </c>
      <c r="D19" s="25">
        <f>ROUND(B19*C19,0)</f>
        <v>0</v>
      </c>
      <c r="E19" s="29">
        <f>B19+D19</f>
        <v>0</v>
      </c>
      <c r="F19" s="208">
        <f>INDEX('[1]Fringe by acct'!J:J,MATCH('Cost Share Worksheet'!A19,'[1]Fringe by acct'!A:A,0))</f>
        <v>401200</v>
      </c>
      <c r="G19" s="37">
        <f>INDEX('[1]Fringe by acct'!K:K,MATCH('Cost Share Worksheet'!A19,'[1]Fringe by acct'!A:A,0))</f>
        <v>420500</v>
      </c>
      <c r="H19" s="207"/>
      <c r="I19" s="206"/>
      <c r="J19" s="15"/>
      <c r="M19"/>
      <c r="N19" s="14"/>
      <c r="O19" s="14"/>
    </row>
    <row r="20" spans="1:15" x14ac:dyDescent="0.3">
      <c r="A20" s="205">
        <v>401300</v>
      </c>
      <c r="B20" s="204">
        <v>0</v>
      </c>
      <c r="C20" s="30">
        <f>INDEX('Fringe by acct'!D:D,MATCH('Cost Share Worksheet'!A20,'Fringe by acct'!A:A,0))/100</f>
        <v>0.11699999999999999</v>
      </c>
      <c r="D20" s="26">
        <f>ROUND(B20*C20,0)</f>
        <v>0</v>
      </c>
      <c r="E20" s="31">
        <f>B20+D20</f>
        <v>0</v>
      </c>
      <c r="F20" s="203">
        <f>INDEX('[1]Fringe by acct'!J:J,MATCH('Cost Share Worksheet'!A20,'[1]Fringe by acct'!A:A,0))</f>
        <v>401200</v>
      </c>
      <c r="G20" s="38">
        <f>INDEX('[1]Fringe by acct'!K:K,MATCH('Cost Share Worksheet'!A20,'[1]Fringe by acct'!A:A,0))</f>
        <v>420500</v>
      </c>
      <c r="H20" s="202"/>
      <c r="I20" s="201"/>
      <c r="K20" s="14"/>
      <c r="L20" s="16"/>
      <c r="M20" s="14"/>
      <c r="N20" s="14"/>
      <c r="O20" s="1"/>
    </row>
    <row r="21" spans="1:15" x14ac:dyDescent="0.3">
      <c r="A21" s="205">
        <v>401300</v>
      </c>
      <c r="B21" s="204">
        <v>0</v>
      </c>
      <c r="C21" s="30">
        <f>INDEX('Fringe by acct'!D:D,MATCH('Cost Share Worksheet'!A21,'Fringe by acct'!A:A,0))/100</f>
        <v>0.11699999999999999</v>
      </c>
      <c r="D21" s="26">
        <f>ROUND(B21*C21,0)</f>
        <v>0</v>
      </c>
      <c r="E21" s="31">
        <f>B21+D21</f>
        <v>0</v>
      </c>
      <c r="F21" s="203">
        <f>INDEX('[1]Fringe by acct'!J:J,MATCH('Cost Share Worksheet'!A21,'[1]Fringe by acct'!A:A,0))</f>
        <v>401200</v>
      </c>
      <c r="G21" s="38">
        <f>INDEX('[1]Fringe by acct'!K:K,MATCH('Cost Share Worksheet'!A21,'[1]Fringe by acct'!A:A,0))</f>
        <v>420500</v>
      </c>
      <c r="H21" s="202"/>
      <c r="I21" s="201"/>
      <c r="J21" s="17"/>
      <c r="M21"/>
      <c r="O21" s="1"/>
    </row>
    <row r="22" spans="1:15" x14ac:dyDescent="0.3">
      <c r="A22" s="205">
        <v>401300</v>
      </c>
      <c r="B22" s="204">
        <v>0</v>
      </c>
      <c r="C22" s="30">
        <f>INDEX('Fringe by acct'!D:D,MATCH('Cost Share Worksheet'!A22,'Fringe by acct'!A:A,0))/100</f>
        <v>0.11699999999999999</v>
      </c>
      <c r="D22" s="26">
        <f>ROUND(B22*C22,0)</f>
        <v>0</v>
      </c>
      <c r="E22" s="31">
        <f>B22+D22</f>
        <v>0</v>
      </c>
      <c r="F22" s="203">
        <f>INDEX('[1]Fringe by acct'!J:J,MATCH('Cost Share Worksheet'!A22,'[1]Fringe by acct'!A:A,0))</f>
        <v>401200</v>
      </c>
      <c r="G22" s="38">
        <f>INDEX('[1]Fringe by acct'!K:K,MATCH('Cost Share Worksheet'!A22,'[1]Fringe by acct'!A:A,0))</f>
        <v>420500</v>
      </c>
      <c r="H22" s="202"/>
      <c r="I22" s="201"/>
      <c r="M22"/>
      <c r="O22" s="1"/>
    </row>
    <row r="23" spans="1:15" ht="15" thickBot="1" x14ac:dyDescent="0.35">
      <c r="A23" s="200">
        <v>401300</v>
      </c>
      <c r="B23" s="199">
        <v>0</v>
      </c>
      <c r="C23" s="87">
        <f>INDEX('Fringe by acct'!D:D,MATCH('Cost Share Worksheet'!A23,'Fringe by acct'!A:A,0))/100</f>
        <v>0.11699999999999999</v>
      </c>
      <c r="D23" s="198">
        <f>ROUND(B23*C23,0)</f>
        <v>0</v>
      </c>
      <c r="E23" s="90">
        <f>B23+D23</f>
        <v>0</v>
      </c>
      <c r="F23" s="197">
        <f>INDEX('[1]Fringe by acct'!J:J,MATCH('Cost Share Worksheet'!A23,'[1]Fringe by acct'!A:A,0))</f>
        <v>401200</v>
      </c>
      <c r="G23" s="39">
        <f>INDEX('[1]Fringe by acct'!K:K,MATCH('Cost Share Worksheet'!A23,'[1]Fringe by acct'!A:A,0))</f>
        <v>420500</v>
      </c>
      <c r="H23" s="196"/>
      <c r="I23" s="195"/>
      <c r="M23"/>
      <c r="O23" s="1"/>
    </row>
    <row r="24" spans="1:15" ht="15.75" customHeight="1" thickBot="1" x14ac:dyDescent="0.35">
      <c r="A24" s="217" t="s">
        <v>501</v>
      </c>
      <c r="B24" s="216">
        <f>SUM(B19:B23)</f>
        <v>0</v>
      </c>
      <c r="C24" s="215"/>
      <c r="D24" s="214">
        <f>SUM(D19:D23)</f>
        <v>0</v>
      </c>
      <c r="E24" s="213">
        <f>SUM(E19:E23)</f>
        <v>0</v>
      </c>
      <c r="F24" s="212"/>
      <c r="G24" s="211"/>
      <c r="M24"/>
      <c r="O24" s="1"/>
    </row>
    <row r="25" spans="1:15" ht="15" thickBot="1" x14ac:dyDescent="0.35">
      <c r="A25" s="229" t="s">
        <v>500</v>
      </c>
      <c r="B25" s="230"/>
      <c r="C25" s="230"/>
      <c r="D25" s="230"/>
      <c r="E25" s="230"/>
      <c r="F25" s="230"/>
      <c r="G25" s="230"/>
      <c r="H25" s="230"/>
      <c r="I25" s="231"/>
      <c r="M25"/>
    </row>
    <row r="26" spans="1:15" x14ac:dyDescent="0.3">
      <c r="A26" s="210">
        <v>402205</v>
      </c>
      <c r="B26" s="209">
        <v>0</v>
      </c>
      <c r="C26" s="28">
        <f>INDEX('Fringe by acct'!D:D,MATCH('Cost Share Worksheet'!A26,'Fringe by acct'!A:A,0))/100</f>
        <v>0.124</v>
      </c>
      <c r="D26" s="25">
        <f>ROUND(B26*C26,0)</f>
        <v>0</v>
      </c>
      <c r="E26" s="29">
        <f>B26+D26</f>
        <v>0</v>
      </c>
      <c r="F26" s="208">
        <f>INDEX('[1]Fringe by acct'!J:J,MATCH('Cost Share Worksheet'!A26,'[1]Fringe by acct'!A:A,0))</f>
        <v>402200</v>
      </c>
      <c r="G26" s="37">
        <f>INDEX('[1]Fringe by acct'!K:K,MATCH('Cost Share Worksheet'!A26,'[1]Fringe by acct'!A:A,0))</f>
        <v>422210</v>
      </c>
      <c r="H26" s="207"/>
      <c r="I26" s="206"/>
      <c r="M26"/>
      <c r="N26" s="1"/>
    </row>
    <row r="27" spans="1:15" x14ac:dyDescent="0.3">
      <c r="A27" s="205">
        <v>402205</v>
      </c>
      <c r="B27" s="204">
        <v>0</v>
      </c>
      <c r="C27" s="30">
        <f>INDEX('Fringe by acct'!D:D,MATCH('Cost Share Worksheet'!A27,'Fringe by acct'!A:A,0))/100</f>
        <v>0.124</v>
      </c>
      <c r="D27" s="26">
        <f>ROUND(B27*C27,0)</f>
        <v>0</v>
      </c>
      <c r="E27" s="31">
        <f>B27+D27</f>
        <v>0</v>
      </c>
      <c r="F27" s="203">
        <f>INDEX('[1]Fringe by acct'!J:J,MATCH('Cost Share Worksheet'!A27,'[1]Fringe by acct'!A:A,0))</f>
        <v>402200</v>
      </c>
      <c r="G27" s="38">
        <f>INDEX('[1]Fringe by acct'!K:K,MATCH('Cost Share Worksheet'!A27,'[1]Fringe by acct'!A:A,0))</f>
        <v>422210</v>
      </c>
      <c r="H27" s="202"/>
      <c r="I27" s="201"/>
    </row>
    <row r="28" spans="1:15" x14ac:dyDescent="0.3">
      <c r="A28" s="205">
        <v>402205</v>
      </c>
      <c r="B28" s="204">
        <v>0</v>
      </c>
      <c r="C28" s="30">
        <f>INDEX('Fringe by acct'!D:D,MATCH('Cost Share Worksheet'!A28,'Fringe by acct'!A:A,0))/100</f>
        <v>0.124</v>
      </c>
      <c r="D28" s="26">
        <f>ROUND(B28*C28,0)</f>
        <v>0</v>
      </c>
      <c r="E28" s="31">
        <f>B28+D28</f>
        <v>0</v>
      </c>
      <c r="F28" s="203">
        <f>INDEX('[1]Fringe by acct'!J:J,MATCH('Cost Share Worksheet'!A28,'[1]Fringe by acct'!A:A,0))</f>
        <v>402200</v>
      </c>
      <c r="G28" s="38">
        <f>INDEX('[1]Fringe by acct'!K:K,MATCH('Cost Share Worksheet'!A28,'[1]Fringe by acct'!A:A,0))</f>
        <v>422210</v>
      </c>
      <c r="H28" s="202"/>
      <c r="I28" s="201"/>
    </row>
    <row r="29" spans="1:15" x14ac:dyDescent="0.3">
      <c r="A29" s="205">
        <v>402205</v>
      </c>
      <c r="B29" s="204">
        <v>0</v>
      </c>
      <c r="C29" s="30">
        <f>INDEX('Fringe by acct'!D:D,MATCH('Cost Share Worksheet'!A29,'Fringe by acct'!A:A,0))/100</f>
        <v>0.124</v>
      </c>
      <c r="D29" s="26">
        <f>ROUND(B29*C29,0)</f>
        <v>0</v>
      </c>
      <c r="E29" s="31">
        <f>B29+D29</f>
        <v>0</v>
      </c>
      <c r="F29" s="203">
        <f>INDEX('[1]Fringe by acct'!J:J,MATCH('Cost Share Worksheet'!A29,'[1]Fringe by acct'!A:A,0))</f>
        <v>402200</v>
      </c>
      <c r="G29" s="38">
        <f>INDEX('[1]Fringe by acct'!K:K,MATCH('Cost Share Worksheet'!A29,'[1]Fringe by acct'!A:A,0))</f>
        <v>422210</v>
      </c>
      <c r="H29" s="202"/>
      <c r="I29" s="201"/>
    </row>
    <row r="30" spans="1:15" ht="15" thickBot="1" x14ac:dyDescent="0.35">
      <c r="A30" s="200">
        <v>402205</v>
      </c>
      <c r="B30" s="199">
        <v>0</v>
      </c>
      <c r="C30" s="87">
        <f>INDEX('Fringe by acct'!D:D,MATCH('Cost Share Worksheet'!A30,'Fringe by acct'!A:A,0))/100</f>
        <v>0.124</v>
      </c>
      <c r="D30" s="198">
        <f>ROUND(B30*C30,0)</f>
        <v>0</v>
      </c>
      <c r="E30" s="90">
        <f>B30+D30</f>
        <v>0</v>
      </c>
      <c r="F30" s="197">
        <f>INDEX('[1]Fringe by acct'!J:J,MATCH('Cost Share Worksheet'!A30,'[1]Fringe by acct'!A:A,0))</f>
        <v>402200</v>
      </c>
      <c r="G30" s="39">
        <f>INDEX('[1]Fringe by acct'!K:K,MATCH('Cost Share Worksheet'!A30,'[1]Fringe by acct'!A:A,0))</f>
        <v>422210</v>
      </c>
      <c r="H30" s="196"/>
      <c r="I30" s="195"/>
    </row>
    <row r="31" spans="1:15" ht="15" thickBot="1" x14ac:dyDescent="0.35">
      <c r="A31" s="194" t="s">
        <v>499</v>
      </c>
      <c r="B31" s="193">
        <f>SUM(B26:B30)</f>
        <v>0</v>
      </c>
      <c r="C31" s="192"/>
      <c r="D31" s="191">
        <f>SUM(D26:D30)</f>
        <v>0</v>
      </c>
      <c r="E31" s="190">
        <f>SUM(E26:E30)</f>
        <v>0</v>
      </c>
      <c r="F31" s="189"/>
      <c r="G31" s="188"/>
      <c r="I31" s="187"/>
    </row>
    <row r="32" spans="1:15" ht="15" thickBot="1" x14ac:dyDescent="0.35">
      <c r="A32" s="186" t="s">
        <v>498</v>
      </c>
      <c r="B32" s="183">
        <f>B10+B17+B24+B31</f>
        <v>0</v>
      </c>
      <c r="C32" s="185"/>
      <c r="D32" s="184">
        <f>D10+D17+D24+D31</f>
        <v>0</v>
      </c>
      <c r="E32" s="183">
        <f>E10+E17+E24+E31</f>
        <v>0</v>
      </c>
      <c r="F32" s="182"/>
      <c r="G32" s="181"/>
    </row>
    <row r="33" spans="1:3" x14ac:dyDescent="0.3">
      <c r="C33" s="47"/>
    </row>
    <row r="35" spans="1:3" x14ac:dyDescent="0.3">
      <c r="A35" t="s">
        <v>497</v>
      </c>
    </row>
  </sheetData>
  <mergeCells count="8">
    <mergeCell ref="A18:I18"/>
    <mergeCell ref="A25:I25"/>
    <mergeCell ref="P1:S2"/>
    <mergeCell ref="K6:N13"/>
    <mergeCell ref="A1:I1"/>
    <mergeCell ref="A2:I2"/>
    <mergeCell ref="A4:I4"/>
    <mergeCell ref="A11:I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F6:M15"/>
  <sheetViews>
    <sheetView workbookViewId="0">
      <selection activeCell="H11" sqref="H11"/>
    </sheetView>
  </sheetViews>
  <sheetFormatPr defaultRowHeight="14.4" x14ac:dyDescent="0.3"/>
  <cols>
    <col min="6" max="6" width="19.44140625" bestFit="1" customWidth="1"/>
    <col min="7" max="8" width="19.44140625" customWidth="1"/>
    <col min="9" max="9" width="10.5546875" customWidth="1"/>
    <col min="10" max="10" width="9.33203125" customWidth="1"/>
    <col min="11" max="11" width="9.109375" customWidth="1"/>
  </cols>
  <sheetData>
    <row r="6" spans="6:13" x14ac:dyDescent="0.3">
      <c r="G6" t="s">
        <v>483</v>
      </c>
      <c r="H6" t="s">
        <v>481</v>
      </c>
      <c r="I6" t="s">
        <v>480</v>
      </c>
      <c r="J6" t="s">
        <v>470</v>
      </c>
      <c r="K6" t="s">
        <v>469</v>
      </c>
      <c r="L6" t="s">
        <v>455</v>
      </c>
      <c r="M6" t="s">
        <v>381</v>
      </c>
    </row>
    <row r="7" spans="6:13" x14ac:dyDescent="0.3">
      <c r="F7" t="s">
        <v>456</v>
      </c>
      <c r="G7" s="77">
        <v>32</v>
      </c>
      <c r="H7">
        <v>33.1</v>
      </c>
      <c r="I7">
        <v>31</v>
      </c>
      <c r="J7">
        <v>30.8</v>
      </c>
      <c r="K7">
        <v>29.4</v>
      </c>
      <c r="L7" s="77">
        <v>29</v>
      </c>
      <c r="M7" s="77">
        <v>29</v>
      </c>
    </row>
    <row r="8" spans="6:13" x14ac:dyDescent="0.3">
      <c r="F8" t="s">
        <v>463</v>
      </c>
      <c r="G8" s="77">
        <v>0</v>
      </c>
      <c r="H8">
        <v>0</v>
      </c>
      <c r="I8">
        <v>0</v>
      </c>
      <c r="J8">
        <v>0</v>
      </c>
      <c r="K8">
        <v>0</v>
      </c>
      <c r="L8" s="77">
        <v>0</v>
      </c>
      <c r="M8" s="77">
        <v>0</v>
      </c>
    </row>
    <row r="9" spans="6:13" x14ac:dyDescent="0.3">
      <c r="F9" t="s">
        <v>457</v>
      </c>
      <c r="G9" s="77">
        <v>40.799999999999997</v>
      </c>
      <c r="H9">
        <v>40.799999999999997</v>
      </c>
      <c r="I9">
        <v>40</v>
      </c>
      <c r="J9">
        <v>39.1</v>
      </c>
      <c r="K9">
        <v>37.9</v>
      </c>
      <c r="L9" s="77">
        <v>37.299999999999997</v>
      </c>
      <c r="M9" s="77">
        <v>37</v>
      </c>
    </row>
    <row r="10" spans="6:13" x14ac:dyDescent="0.3">
      <c r="F10" t="s">
        <v>37</v>
      </c>
      <c r="G10" s="77">
        <v>39.9</v>
      </c>
      <c r="H10">
        <v>39.9</v>
      </c>
      <c r="I10">
        <v>38.9</v>
      </c>
      <c r="J10">
        <v>37.799999999999997</v>
      </c>
      <c r="K10">
        <v>37</v>
      </c>
      <c r="L10" s="77">
        <v>36.200000000000003</v>
      </c>
      <c r="M10" s="77">
        <v>36.1</v>
      </c>
    </row>
    <row r="11" spans="6:13" x14ac:dyDescent="0.3">
      <c r="F11" t="s">
        <v>458</v>
      </c>
      <c r="G11" s="77">
        <v>11.7</v>
      </c>
      <c r="H11">
        <v>14.2</v>
      </c>
      <c r="I11">
        <v>14.6</v>
      </c>
      <c r="J11">
        <v>15</v>
      </c>
      <c r="K11">
        <v>16.5</v>
      </c>
      <c r="L11" s="77">
        <v>16</v>
      </c>
      <c r="M11" s="77">
        <v>17.7</v>
      </c>
    </row>
    <row r="12" spans="6:13" x14ac:dyDescent="0.3">
      <c r="F12" t="s">
        <v>459</v>
      </c>
      <c r="G12" s="77">
        <v>12.4</v>
      </c>
      <c r="H12">
        <v>12.2</v>
      </c>
      <c r="I12">
        <v>11.4</v>
      </c>
      <c r="J12">
        <v>9.5</v>
      </c>
      <c r="K12">
        <v>9.3000000000000007</v>
      </c>
      <c r="L12" s="77">
        <v>11</v>
      </c>
      <c r="M12" s="77">
        <v>12.3</v>
      </c>
    </row>
    <row r="13" spans="6:13" x14ac:dyDescent="0.3">
      <c r="F13" t="s">
        <v>460</v>
      </c>
      <c r="G13" s="77">
        <v>40.799999999999997</v>
      </c>
      <c r="H13">
        <v>40.799999999999997</v>
      </c>
      <c r="I13">
        <v>35.700000000000003</v>
      </c>
      <c r="J13">
        <v>35.5</v>
      </c>
      <c r="K13">
        <v>35.9</v>
      </c>
      <c r="L13" s="77">
        <v>34</v>
      </c>
      <c r="M13" s="77">
        <v>34.299999999999997</v>
      </c>
    </row>
    <row r="14" spans="6:13" x14ac:dyDescent="0.3">
      <c r="F14" t="s">
        <v>461</v>
      </c>
      <c r="G14" s="77">
        <v>10.1</v>
      </c>
      <c r="H14">
        <v>13.3</v>
      </c>
      <c r="I14">
        <v>16.5</v>
      </c>
      <c r="J14">
        <v>18.5</v>
      </c>
      <c r="K14">
        <v>19.2</v>
      </c>
      <c r="L14" s="77">
        <v>17.5</v>
      </c>
      <c r="M14" s="77">
        <v>14.5</v>
      </c>
    </row>
    <row r="15" spans="6:13" x14ac:dyDescent="0.3">
      <c r="F15" t="s">
        <v>462</v>
      </c>
      <c r="G15" s="77">
        <v>1.5</v>
      </c>
      <c r="H15">
        <v>1.6</v>
      </c>
      <c r="I15">
        <v>1.8</v>
      </c>
      <c r="J15">
        <v>1.2</v>
      </c>
      <c r="K15">
        <v>1.7</v>
      </c>
      <c r="L15" s="77">
        <v>1.3</v>
      </c>
      <c r="M15" s="77">
        <v>1.3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Y289"/>
  <sheetViews>
    <sheetView workbookViewId="0">
      <pane ySplit="1" topLeftCell="A2" activePane="bottomLeft" state="frozen"/>
      <selection pane="bottomLeft" activeCell="B194" sqref="B194"/>
    </sheetView>
  </sheetViews>
  <sheetFormatPr defaultRowHeight="14.4" x14ac:dyDescent="0.3"/>
  <cols>
    <col min="2" max="2" width="33.44140625" bestFit="1" customWidth="1"/>
    <col min="10" max="10" width="9.109375" style="91"/>
    <col min="13" max="13" width="15.109375" bestFit="1" customWidth="1"/>
    <col min="14" max="14" width="16" bestFit="1" customWidth="1"/>
    <col min="15" max="15" width="16" customWidth="1"/>
    <col min="16" max="16" width="5.33203125" hidden="1" customWidth="1"/>
    <col min="17" max="17" width="28.33203125" hidden="1" customWidth="1"/>
    <col min="18" max="19" width="0" hidden="1" customWidth="1"/>
    <col min="20" max="20" width="11.5546875" hidden="1" customWidth="1"/>
    <col min="21" max="21" width="4.6640625" hidden="1" customWidth="1"/>
    <col min="22" max="22" width="29.5546875" hidden="1" customWidth="1"/>
    <col min="23" max="23" width="0" hidden="1" customWidth="1"/>
    <col min="24" max="24" width="9.109375" hidden="1" customWidth="1"/>
    <col min="25" max="25" width="35.5546875" hidden="1" customWidth="1"/>
  </cols>
  <sheetData>
    <row r="1" spans="1:25" ht="41.25" customHeight="1" x14ac:dyDescent="0.3">
      <c r="A1" t="s">
        <v>0</v>
      </c>
      <c r="B1" s="137" t="s">
        <v>1</v>
      </c>
      <c r="C1" t="s">
        <v>2</v>
      </c>
      <c r="D1" t="s">
        <v>483</v>
      </c>
      <c r="E1" t="s">
        <v>481</v>
      </c>
      <c r="F1" t="s">
        <v>480</v>
      </c>
      <c r="G1" t="s">
        <v>470</v>
      </c>
      <c r="H1" t="s">
        <v>469</v>
      </c>
      <c r="I1" t="s">
        <v>455</v>
      </c>
      <c r="J1" s="91" t="s">
        <v>381</v>
      </c>
      <c r="K1" t="s">
        <v>3</v>
      </c>
      <c r="L1" t="s">
        <v>4</v>
      </c>
      <c r="M1" t="s">
        <v>302</v>
      </c>
      <c r="N1" t="s">
        <v>303</v>
      </c>
      <c r="O1" s="92"/>
      <c r="Q1" t="s">
        <v>322</v>
      </c>
    </row>
    <row r="2" spans="1:25" ht="15" thickBot="1" x14ac:dyDescent="0.35">
      <c r="A2">
        <v>400000</v>
      </c>
      <c r="B2" t="s">
        <v>5</v>
      </c>
      <c r="C2" t="s">
        <v>6</v>
      </c>
      <c r="D2" s="135">
        <f>INDEX('Rates lookup'!G:G,MATCH('Fringe by acct'!E2,'Rates lookup'!H:H,0))</f>
        <v>32</v>
      </c>
      <c r="E2" s="77">
        <f>INDEX('Rates lookup'!H:H,MATCH('Fringe by acct'!F2,'Rates lookup'!I:I,0))</f>
        <v>33.1</v>
      </c>
      <c r="F2" s="77">
        <f>INDEX('Rates lookup'!I:I,MATCH('Fringe by acct'!G2,'Rates lookup'!J:J,0))</f>
        <v>31</v>
      </c>
      <c r="G2" s="77">
        <f>INDEX('Rates lookup'!J:J,MATCH('Fringe by acct'!H2,'Rates lookup'!K:K,0))</f>
        <v>30.8</v>
      </c>
      <c r="H2" s="77">
        <f>INDEX('Rates lookup'!K:K,MATCH('Fringe by acct'!I2,'Rates lookup'!L:L,0))</f>
        <v>29.4</v>
      </c>
      <c r="I2" s="77">
        <f>INDEX('Rates lookup'!L:L,MATCH('Fringe by acct'!J2,'Rates lookup'!M:M,0))</f>
        <v>29</v>
      </c>
      <c r="J2" s="91">
        <v>29</v>
      </c>
      <c r="K2">
        <v>28.4</v>
      </c>
      <c r="L2">
        <v>29.9</v>
      </c>
      <c r="M2">
        <v>400000</v>
      </c>
      <c r="N2">
        <v>418400</v>
      </c>
    </row>
    <row r="3" spans="1:25" x14ac:dyDescent="0.3">
      <c r="A3">
        <v>400001</v>
      </c>
      <c r="B3" t="s">
        <v>7</v>
      </c>
      <c r="C3" t="s">
        <v>6</v>
      </c>
      <c r="D3" s="135">
        <f>INDEX('Rates lookup'!G:G,MATCH('Fringe by acct'!E3,'Rates lookup'!H:H,0))</f>
        <v>32</v>
      </c>
      <c r="E3" s="77">
        <f>INDEX('Rates lookup'!H:H,MATCH('Fringe by acct'!F3,'Rates lookup'!I:I,0))</f>
        <v>33.1</v>
      </c>
      <c r="F3" s="77">
        <f>INDEX('Rates lookup'!I:I,MATCH('Fringe by acct'!G3,'Rates lookup'!J:J,0))</f>
        <v>31</v>
      </c>
      <c r="G3" s="77">
        <f>INDEX('Rates lookup'!J:J,MATCH('Fringe by acct'!H3,'Rates lookup'!K:K,0))</f>
        <v>30.8</v>
      </c>
      <c r="H3" s="77">
        <f>INDEX('Rates lookup'!K:K,MATCH('Fringe by acct'!I3,'Rates lookup'!L:L,0))</f>
        <v>29.4</v>
      </c>
      <c r="I3" s="77">
        <f>INDEX('Rates lookup'!L:L,MATCH('Fringe by acct'!J3,'Rates lookup'!M:M,0))</f>
        <v>29</v>
      </c>
      <c r="J3" s="91">
        <v>29</v>
      </c>
      <c r="K3">
        <v>28.4</v>
      </c>
      <c r="L3">
        <v>29.9</v>
      </c>
      <c r="M3">
        <v>400000</v>
      </c>
      <c r="N3">
        <v>418400</v>
      </c>
      <c r="Q3" s="3" t="s">
        <v>305</v>
      </c>
      <c r="R3" s="93" t="s">
        <v>306</v>
      </c>
      <c r="S3" s="93" t="s">
        <v>307</v>
      </c>
      <c r="T3" s="6" t="s">
        <v>343</v>
      </c>
      <c r="V3" s="3" t="s">
        <v>335</v>
      </c>
      <c r="W3" s="94"/>
      <c r="X3" s="94"/>
      <c r="Y3" s="95"/>
    </row>
    <row r="4" spans="1:25" x14ac:dyDescent="0.3">
      <c r="A4">
        <v>400100</v>
      </c>
      <c r="B4" t="s">
        <v>8</v>
      </c>
      <c r="C4" t="s">
        <v>6</v>
      </c>
      <c r="D4" s="135">
        <f>INDEX('Rates lookup'!G:G,MATCH('Fringe by acct'!E4,'Rates lookup'!H:H,0))</f>
        <v>32</v>
      </c>
      <c r="E4" s="77">
        <f>INDEX('Rates lookup'!H:H,MATCH('Fringe by acct'!F4,'Rates lookup'!I:I,0))</f>
        <v>33.1</v>
      </c>
      <c r="F4" s="77">
        <f>INDEX('Rates lookup'!I:I,MATCH('Fringe by acct'!G4,'Rates lookup'!J:J,0))</f>
        <v>31</v>
      </c>
      <c r="G4" s="77">
        <f>INDEX('Rates lookup'!J:J,MATCH('Fringe by acct'!H4,'Rates lookup'!K:K,0))</f>
        <v>30.8</v>
      </c>
      <c r="H4" s="77">
        <f>INDEX('Rates lookup'!K:K,MATCH('Fringe by acct'!I4,'Rates lookup'!L:L,0))</f>
        <v>29.4</v>
      </c>
      <c r="I4" s="77">
        <f>INDEX('Rates lookup'!L:L,MATCH('Fringe by acct'!J4,'Rates lookup'!M:M,0))</f>
        <v>29</v>
      </c>
      <c r="J4" s="91">
        <v>29</v>
      </c>
      <c r="K4">
        <v>28.4</v>
      </c>
      <c r="L4">
        <v>29.9</v>
      </c>
      <c r="M4">
        <v>400000</v>
      </c>
      <c r="N4">
        <v>418400</v>
      </c>
      <c r="Q4" s="7" t="s">
        <v>308</v>
      </c>
      <c r="R4">
        <v>418400</v>
      </c>
      <c r="S4" s="8">
        <v>419207</v>
      </c>
      <c r="T4" s="9">
        <f>(INDEX(K:K,MATCH(R4,N:N,0)))/100</f>
        <v>0.28399999999999997</v>
      </c>
      <c r="V4" s="96" t="s">
        <v>305</v>
      </c>
      <c r="W4" s="97" t="s">
        <v>307</v>
      </c>
      <c r="X4" s="97" t="s">
        <v>343</v>
      </c>
      <c r="Y4" s="11" t="s">
        <v>345</v>
      </c>
    </row>
    <row r="5" spans="1:25" x14ac:dyDescent="0.3">
      <c r="A5">
        <v>400102</v>
      </c>
      <c r="B5" t="s">
        <v>9</v>
      </c>
      <c r="C5" t="s">
        <v>6</v>
      </c>
      <c r="D5" s="135">
        <f>INDEX('Rates lookup'!G:G,MATCH('Fringe by acct'!E5,'Rates lookup'!H:H,0))</f>
        <v>32</v>
      </c>
      <c r="E5" s="77">
        <f>INDEX('Rates lookup'!H:H,MATCH('Fringe by acct'!F5,'Rates lookup'!I:I,0))</f>
        <v>33.1</v>
      </c>
      <c r="F5" s="77">
        <f>INDEX('Rates lookup'!I:I,MATCH('Fringe by acct'!G5,'Rates lookup'!J:J,0))</f>
        <v>31</v>
      </c>
      <c r="G5" s="77">
        <f>INDEX('Rates lookup'!J:J,MATCH('Fringe by acct'!H5,'Rates lookup'!K:K,0))</f>
        <v>30.8</v>
      </c>
      <c r="H5" s="77">
        <f>INDEX('Rates lookup'!K:K,MATCH('Fringe by acct'!I5,'Rates lookup'!L:L,0))</f>
        <v>29.4</v>
      </c>
      <c r="I5" s="77">
        <f>INDEX('Rates lookup'!L:L,MATCH('Fringe by acct'!J5,'Rates lookup'!M:M,0))</f>
        <v>29</v>
      </c>
      <c r="J5" s="91">
        <v>29</v>
      </c>
      <c r="K5">
        <v>28.4</v>
      </c>
      <c r="L5">
        <v>29.9</v>
      </c>
      <c r="M5">
        <v>400000</v>
      </c>
      <c r="N5">
        <v>418400</v>
      </c>
      <c r="Q5" s="7" t="s">
        <v>309</v>
      </c>
      <c r="R5">
        <v>418610</v>
      </c>
      <c r="T5" s="9">
        <f t="shared" ref="T5:T35" si="0">(INDEX(K:K,MATCH(R5,N:N,0)))/100</f>
        <v>0.36399999999999999</v>
      </c>
      <c r="V5" s="7" t="str">
        <f>Q8</f>
        <v>ALLFAC FTP FRINGE BEN</v>
      </c>
      <c r="W5" s="8">
        <f>INDEX(S:S,MATCH(V5,Q:Q,0))</f>
        <v>419207</v>
      </c>
      <c r="X5" s="10">
        <f t="shared" ref="X5:X13" si="1">INDEX(T:T,MATCH(W5,S:S,0))</f>
        <v>0.28399999999999997</v>
      </c>
      <c r="Y5" s="98" t="s">
        <v>347</v>
      </c>
    </row>
    <row r="6" spans="1:25" x14ac:dyDescent="0.3">
      <c r="A6">
        <v>400103</v>
      </c>
      <c r="B6" t="s">
        <v>10</v>
      </c>
      <c r="C6" t="s">
        <v>6</v>
      </c>
      <c r="D6" s="135">
        <f>INDEX('Rates lookup'!G:G,MATCH('Fringe by acct'!E6,'Rates lookup'!H:H,0))</f>
        <v>32</v>
      </c>
      <c r="E6" s="77">
        <f>INDEX('Rates lookup'!H:H,MATCH('Fringe by acct'!F6,'Rates lookup'!I:I,0))</f>
        <v>33.1</v>
      </c>
      <c r="F6" s="77">
        <f>INDEX('Rates lookup'!I:I,MATCH('Fringe by acct'!G6,'Rates lookup'!J:J,0))</f>
        <v>31</v>
      </c>
      <c r="G6" s="77">
        <f>INDEX('Rates lookup'!J:J,MATCH('Fringe by acct'!H6,'Rates lookup'!K:K,0))</f>
        <v>30.8</v>
      </c>
      <c r="H6" s="77">
        <f>INDEX('Rates lookup'!K:K,MATCH('Fringe by acct'!I6,'Rates lookup'!L:L,0))</f>
        <v>29.4</v>
      </c>
      <c r="I6" s="77">
        <f>INDEX('Rates lookup'!L:L,MATCH('Fringe by acct'!J6,'Rates lookup'!M:M,0))</f>
        <v>29</v>
      </c>
      <c r="J6" s="91">
        <v>29</v>
      </c>
      <c r="K6">
        <v>28.4</v>
      </c>
      <c r="L6">
        <v>29.9</v>
      </c>
      <c r="M6">
        <v>400000</v>
      </c>
      <c r="N6">
        <v>418400</v>
      </c>
      <c r="Q6" s="7" t="s">
        <v>310</v>
      </c>
      <c r="R6">
        <v>418810</v>
      </c>
      <c r="S6">
        <v>418820</v>
      </c>
      <c r="T6" s="9">
        <f t="shared" si="0"/>
        <v>0.36399999999999999</v>
      </c>
      <c r="V6" s="7" t="str">
        <f>Q9</f>
        <v>ALL FT FAC FRINGE BEN</v>
      </c>
      <c r="W6" s="8">
        <f t="shared" ref="W6:W15" si="2">INDEX(S:S,MATCH(V6,Q:Q,0))</f>
        <v>419209</v>
      </c>
      <c r="X6" s="10">
        <f t="shared" si="1"/>
        <v>0.36399999999999999</v>
      </c>
      <c r="Y6" s="98" t="s">
        <v>346</v>
      </c>
    </row>
    <row r="7" spans="1:25" x14ac:dyDescent="0.3">
      <c r="A7">
        <v>400104</v>
      </c>
      <c r="B7" t="s">
        <v>11</v>
      </c>
      <c r="C7" t="s">
        <v>6</v>
      </c>
      <c r="D7" s="135">
        <f>INDEX('Rates lookup'!G:G,MATCH('Fringe by acct'!E7,'Rates lookup'!H:H,0))</f>
        <v>32</v>
      </c>
      <c r="E7" s="77">
        <f>INDEX('Rates lookup'!H:H,MATCH('Fringe by acct'!F7,'Rates lookup'!I:I,0))</f>
        <v>33.1</v>
      </c>
      <c r="F7" s="77">
        <f>INDEX('Rates lookup'!I:I,MATCH('Fringe by acct'!G7,'Rates lookup'!J:J,0))</f>
        <v>31</v>
      </c>
      <c r="G7" s="77">
        <f>INDEX('Rates lookup'!J:J,MATCH('Fringe by acct'!H7,'Rates lookup'!K:K,0))</f>
        <v>30.8</v>
      </c>
      <c r="H7" s="77">
        <f>INDEX('Rates lookup'!K:K,MATCH('Fringe by acct'!I7,'Rates lookup'!L:L,0))</f>
        <v>29.4</v>
      </c>
      <c r="I7" s="77">
        <f>INDEX('Rates lookup'!L:L,MATCH('Fringe by acct'!J7,'Rates lookup'!M:M,0))</f>
        <v>29</v>
      </c>
      <c r="J7" s="91">
        <v>29</v>
      </c>
      <c r="K7">
        <v>28.4</v>
      </c>
      <c r="L7">
        <v>29.9</v>
      </c>
      <c r="M7">
        <v>400000</v>
      </c>
      <c r="N7">
        <v>418400</v>
      </c>
      <c r="Q7" s="7" t="s">
        <v>311</v>
      </c>
      <c r="S7">
        <v>418920</v>
      </c>
      <c r="T7" s="9"/>
      <c r="V7" s="7" t="str">
        <f>Q14</f>
        <v>ALLFAC P/TGR FRINGE BEN</v>
      </c>
      <c r="W7" s="8">
        <f t="shared" si="2"/>
        <v>422176</v>
      </c>
      <c r="X7" s="10">
        <f t="shared" si="1"/>
        <v>0.158</v>
      </c>
      <c r="Y7" s="98" t="s">
        <v>348</v>
      </c>
    </row>
    <row r="8" spans="1:25" x14ac:dyDescent="0.3">
      <c r="A8">
        <v>400105</v>
      </c>
      <c r="B8" t="s">
        <v>12</v>
      </c>
      <c r="C8" t="s">
        <v>6</v>
      </c>
      <c r="D8" s="135">
        <f>INDEX('Rates lookup'!G:G,MATCH('Fringe by acct'!E8,'Rates lookup'!H:H,0))</f>
        <v>32</v>
      </c>
      <c r="E8" s="77">
        <f>INDEX('Rates lookup'!H:H,MATCH('Fringe by acct'!F8,'Rates lookup'!I:I,0))</f>
        <v>33.1</v>
      </c>
      <c r="F8" s="77">
        <f>INDEX('Rates lookup'!I:I,MATCH('Fringe by acct'!G8,'Rates lookup'!J:J,0))</f>
        <v>31</v>
      </c>
      <c r="G8" s="77">
        <f>INDEX('Rates lookup'!J:J,MATCH('Fringe by acct'!H8,'Rates lookup'!K:K,0))</f>
        <v>30.8</v>
      </c>
      <c r="H8" s="77">
        <f>INDEX('Rates lookup'!K:K,MATCH('Fringe by acct'!I8,'Rates lookup'!L:L,0))</f>
        <v>29.4</v>
      </c>
      <c r="I8" s="77">
        <f>INDEX('Rates lookup'!L:L,MATCH('Fringe by acct'!J8,'Rates lookup'!M:M,0))</f>
        <v>29</v>
      </c>
      <c r="J8" s="91">
        <v>29</v>
      </c>
      <c r="K8">
        <v>28.4</v>
      </c>
      <c r="L8">
        <v>29.9</v>
      </c>
      <c r="M8">
        <v>400000</v>
      </c>
      <c r="N8">
        <v>418400</v>
      </c>
      <c r="Q8" s="7" t="s">
        <v>334</v>
      </c>
      <c r="S8" s="8">
        <v>419207</v>
      </c>
      <c r="T8" s="9">
        <f>T4</f>
        <v>0.28399999999999997</v>
      </c>
      <c r="V8" s="7" t="str">
        <f>Q20</f>
        <v>ALLSTD FAC FRINGE BEN</v>
      </c>
      <c r="W8" s="8">
        <f t="shared" si="2"/>
        <v>422447</v>
      </c>
      <c r="X8" s="10">
        <f t="shared" si="1"/>
        <v>0.12</v>
      </c>
      <c r="Y8" s="98" t="s">
        <v>349</v>
      </c>
    </row>
    <row r="9" spans="1:25" x14ac:dyDescent="0.3">
      <c r="A9">
        <v>400120</v>
      </c>
      <c r="B9" t="s">
        <v>13</v>
      </c>
      <c r="C9" t="s">
        <v>14</v>
      </c>
      <c r="D9" s="135">
        <f>INDEX('Rates lookup'!G:G,MATCH('Fringe by acct'!E9,'Rates lookup'!H:H,0))</f>
        <v>0</v>
      </c>
      <c r="E9" s="77">
        <f>INDEX('Rates lookup'!H:H,MATCH('Fringe by acct'!F9,'Rates lookup'!I:I,0))</f>
        <v>0</v>
      </c>
      <c r="F9" s="77">
        <f>INDEX('Rates lookup'!I:I,MATCH('Fringe by acct'!G9,'Rates lookup'!J:J,0))</f>
        <v>0</v>
      </c>
      <c r="G9" s="77">
        <f>INDEX('Rates lookup'!J:J,MATCH('Fringe by acct'!H9,'Rates lookup'!K:K,0))</f>
        <v>0</v>
      </c>
      <c r="H9" s="77">
        <f>INDEX('Rates lookup'!K:K,MATCH('Fringe by acct'!I9,'Rates lookup'!L:L,0))</f>
        <v>0</v>
      </c>
      <c r="I9" s="77">
        <f>INDEX('Rates lookup'!L:L,MATCH('Fringe by acct'!J9,'Rates lookup'!M:M,0))</f>
        <v>0</v>
      </c>
      <c r="J9" s="91">
        <v>0</v>
      </c>
      <c r="K9">
        <v>0</v>
      </c>
      <c r="L9">
        <v>0</v>
      </c>
      <c r="Q9" s="7" t="s">
        <v>312</v>
      </c>
      <c r="S9" s="8">
        <v>419209</v>
      </c>
      <c r="T9" s="9">
        <f>T5</f>
        <v>0.36399999999999999</v>
      </c>
      <c r="V9" s="7" t="str">
        <f>Q25</f>
        <v>ALL O/E FTP FRINGE BEN</v>
      </c>
      <c r="W9" s="8">
        <f t="shared" si="2"/>
        <v>422727</v>
      </c>
      <c r="X9" s="10">
        <f t="shared" si="1"/>
        <v>0.36399999999999999</v>
      </c>
      <c r="Y9" s="98" t="s">
        <v>352</v>
      </c>
    </row>
    <row r="10" spans="1:25" x14ac:dyDescent="0.3">
      <c r="A10">
        <v>400121</v>
      </c>
      <c r="B10" t="s">
        <v>15</v>
      </c>
      <c r="C10" t="s">
        <v>14</v>
      </c>
      <c r="D10" s="135">
        <f>INDEX('Rates lookup'!G:G,MATCH('Fringe by acct'!E10,'Rates lookup'!H:H,0))</f>
        <v>0</v>
      </c>
      <c r="E10" s="77">
        <f>INDEX('Rates lookup'!H:H,MATCH('Fringe by acct'!F10,'Rates lookup'!I:I,0))</f>
        <v>0</v>
      </c>
      <c r="F10" s="77">
        <f>INDEX('Rates lookup'!I:I,MATCH('Fringe by acct'!G10,'Rates lookup'!J:J,0))</f>
        <v>0</v>
      </c>
      <c r="G10" s="77">
        <f>INDEX('Rates lookup'!J:J,MATCH('Fringe by acct'!H10,'Rates lookup'!K:K,0))</f>
        <v>0</v>
      </c>
      <c r="H10" s="77">
        <f>INDEX('Rates lookup'!K:K,MATCH('Fringe by acct'!I10,'Rates lookup'!L:L,0))</f>
        <v>0</v>
      </c>
      <c r="I10" s="77">
        <f>INDEX('Rates lookup'!L:L,MATCH('Fringe by acct'!J10,'Rates lookup'!M:M,0))</f>
        <v>0</v>
      </c>
      <c r="J10" s="91">
        <v>0</v>
      </c>
      <c r="K10">
        <v>0</v>
      </c>
      <c r="L10">
        <v>0</v>
      </c>
      <c r="Q10" s="7"/>
      <c r="T10" s="9"/>
      <c r="V10" s="7" t="str">
        <f>Q26</f>
        <v>ALL O/E P/TGR FRINGE BEN</v>
      </c>
      <c r="W10" s="8">
        <f t="shared" si="2"/>
        <v>422728</v>
      </c>
      <c r="X10" s="10">
        <f t="shared" si="1"/>
        <v>0.158</v>
      </c>
      <c r="Y10" s="98" t="s">
        <v>350</v>
      </c>
    </row>
    <row r="11" spans="1:25" x14ac:dyDescent="0.3">
      <c r="A11">
        <v>400141</v>
      </c>
      <c r="B11" t="s">
        <v>16</v>
      </c>
      <c r="C11" t="s">
        <v>6</v>
      </c>
      <c r="D11" s="135">
        <f>INDEX('Rates lookup'!G:G,MATCH('Fringe by acct'!E11,'Rates lookup'!H:H,0))</f>
        <v>32</v>
      </c>
      <c r="E11" s="77">
        <f>INDEX('Rates lookup'!H:H,MATCH('Fringe by acct'!F11,'Rates lookup'!I:I,0))</f>
        <v>33.1</v>
      </c>
      <c r="F11" s="77">
        <f>INDEX('Rates lookup'!I:I,MATCH('Fringe by acct'!G11,'Rates lookup'!J:J,0))</f>
        <v>31</v>
      </c>
      <c r="G11" s="77">
        <f>INDEX('Rates lookup'!J:J,MATCH('Fringe by acct'!H11,'Rates lookup'!K:K,0))</f>
        <v>30.8</v>
      </c>
      <c r="H11" s="77">
        <f>INDEX('Rates lookup'!K:K,MATCH('Fringe by acct'!I11,'Rates lookup'!L:L,0))</f>
        <v>29.4</v>
      </c>
      <c r="I11" s="77">
        <f>INDEX('Rates lookup'!L:L,MATCH('Fringe by acct'!J11,'Rates lookup'!M:M,0))</f>
        <v>29</v>
      </c>
      <c r="J11" s="91">
        <v>29</v>
      </c>
      <c r="K11">
        <v>28.4</v>
      </c>
      <c r="L11">
        <v>29.9</v>
      </c>
      <c r="M11">
        <v>400000</v>
      </c>
      <c r="N11">
        <v>418400</v>
      </c>
      <c r="Q11" s="7" t="s">
        <v>313</v>
      </c>
      <c r="R11">
        <v>420500</v>
      </c>
      <c r="S11">
        <v>422176</v>
      </c>
      <c r="T11" s="9">
        <f t="shared" si="0"/>
        <v>0.158</v>
      </c>
      <c r="V11" s="7" t="s">
        <v>355</v>
      </c>
      <c r="W11" s="8">
        <v>422729</v>
      </c>
      <c r="X11" s="10">
        <v>0.34499999999999997</v>
      </c>
      <c r="Y11" s="98" t="s">
        <v>357</v>
      </c>
    </row>
    <row r="12" spans="1:25" x14ac:dyDescent="0.3">
      <c r="A12">
        <v>400142</v>
      </c>
      <c r="B12" t="s">
        <v>17</v>
      </c>
      <c r="C12" t="s">
        <v>6</v>
      </c>
      <c r="D12" s="135">
        <f>INDEX('Rates lookup'!G:G,MATCH('Fringe by acct'!E12,'Rates lookup'!H:H,0))</f>
        <v>32</v>
      </c>
      <c r="E12" s="77">
        <f>INDEX('Rates lookup'!H:H,MATCH('Fringe by acct'!F12,'Rates lookup'!I:I,0))</f>
        <v>33.1</v>
      </c>
      <c r="F12" s="77">
        <f>INDEX('Rates lookup'!I:I,MATCH('Fringe by acct'!G12,'Rates lookup'!J:J,0))</f>
        <v>31</v>
      </c>
      <c r="G12" s="77">
        <f>INDEX('Rates lookup'!J:J,MATCH('Fringe by acct'!H12,'Rates lookup'!K:K,0))</f>
        <v>30.8</v>
      </c>
      <c r="H12" s="77">
        <f>INDEX('Rates lookup'!K:K,MATCH('Fringe by acct'!I12,'Rates lookup'!L:L,0))</f>
        <v>29.4</v>
      </c>
      <c r="I12" s="77">
        <f>INDEX('Rates lookup'!L:L,MATCH('Fringe by acct'!J12,'Rates lookup'!M:M,0))</f>
        <v>29</v>
      </c>
      <c r="J12" s="91">
        <v>29</v>
      </c>
      <c r="K12">
        <v>28.4</v>
      </c>
      <c r="L12">
        <v>29.9</v>
      </c>
      <c r="M12">
        <v>400000</v>
      </c>
      <c r="N12">
        <v>418400</v>
      </c>
      <c r="Q12" s="7" t="s">
        <v>314</v>
      </c>
      <c r="R12">
        <v>421310</v>
      </c>
      <c r="S12">
        <v>422176</v>
      </c>
      <c r="T12" s="9">
        <f t="shared" si="0"/>
        <v>0.158</v>
      </c>
      <c r="V12" s="7" t="s">
        <v>356</v>
      </c>
      <c r="W12" s="8">
        <v>422730</v>
      </c>
      <c r="X12" s="10">
        <v>0.153</v>
      </c>
      <c r="Y12" s="98" t="s">
        <v>358</v>
      </c>
    </row>
    <row r="13" spans="1:25" x14ac:dyDescent="0.3">
      <c r="A13">
        <v>400144</v>
      </c>
      <c r="B13" t="s">
        <v>18</v>
      </c>
      <c r="C13" t="s">
        <v>6</v>
      </c>
      <c r="D13" s="135">
        <f>INDEX('Rates lookup'!G:G,MATCH('Fringe by acct'!E13,'Rates lookup'!H:H,0))</f>
        <v>32</v>
      </c>
      <c r="E13" s="77">
        <f>INDEX('Rates lookup'!H:H,MATCH('Fringe by acct'!F13,'Rates lookup'!I:I,0))</f>
        <v>33.1</v>
      </c>
      <c r="F13" s="77">
        <f>INDEX('Rates lookup'!I:I,MATCH('Fringe by acct'!G13,'Rates lookup'!J:J,0))</f>
        <v>31</v>
      </c>
      <c r="G13" s="77">
        <f>INDEX('Rates lookup'!J:J,MATCH('Fringe by acct'!H13,'Rates lookup'!K:K,0))</f>
        <v>30.8</v>
      </c>
      <c r="H13" s="77">
        <f>INDEX('Rates lookup'!K:K,MATCH('Fringe by acct'!I13,'Rates lookup'!L:L,0))</f>
        <v>29.4</v>
      </c>
      <c r="I13" s="77">
        <f>INDEX('Rates lookup'!L:L,MATCH('Fringe by acct'!J13,'Rates lookup'!M:M,0))</f>
        <v>29</v>
      </c>
      <c r="J13" s="91">
        <v>29</v>
      </c>
      <c r="K13">
        <v>28.4</v>
      </c>
      <c r="L13">
        <v>29.9</v>
      </c>
      <c r="M13">
        <v>400000</v>
      </c>
      <c r="N13">
        <v>418400</v>
      </c>
      <c r="Q13" s="7" t="s">
        <v>315</v>
      </c>
      <c r="R13">
        <v>421810</v>
      </c>
      <c r="S13">
        <v>422176</v>
      </c>
      <c r="T13" s="9">
        <f t="shared" si="0"/>
        <v>0.158</v>
      </c>
      <c r="V13" s="7" t="str">
        <f>Q32</f>
        <v>ALLCLASS FTP FRINGE BEN</v>
      </c>
      <c r="W13" s="8">
        <f t="shared" si="2"/>
        <v>425802</v>
      </c>
      <c r="X13" s="10">
        <f t="shared" si="1"/>
        <v>0.36399999999999999</v>
      </c>
      <c r="Y13" s="98" t="s">
        <v>354</v>
      </c>
    </row>
    <row r="14" spans="1:25" x14ac:dyDescent="0.3">
      <c r="A14">
        <v>400146</v>
      </c>
      <c r="B14" t="s">
        <v>19</v>
      </c>
      <c r="C14" t="s">
        <v>6</v>
      </c>
      <c r="D14" s="135">
        <f>INDEX('Rates lookup'!G:G,MATCH('Fringe by acct'!E14,'Rates lookup'!H:H,0))</f>
        <v>32</v>
      </c>
      <c r="E14" s="77">
        <f>INDEX('Rates lookup'!H:H,MATCH('Fringe by acct'!F14,'Rates lookup'!I:I,0))</f>
        <v>33.1</v>
      </c>
      <c r="F14" s="77">
        <f>INDEX('Rates lookup'!I:I,MATCH('Fringe by acct'!G14,'Rates lookup'!J:J,0))</f>
        <v>31</v>
      </c>
      <c r="G14" s="77">
        <f>INDEX('Rates lookup'!J:J,MATCH('Fringe by acct'!H14,'Rates lookup'!K:K,0))</f>
        <v>30.8</v>
      </c>
      <c r="H14" s="77">
        <f>INDEX('Rates lookup'!K:K,MATCH('Fringe by acct'!I14,'Rates lookup'!L:L,0))</f>
        <v>29.4</v>
      </c>
      <c r="I14" s="77">
        <f>INDEX('Rates lookup'!L:L,MATCH('Fringe by acct'!J14,'Rates lookup'!M:M,0))</f>
        <v>29</v>
      </c>
      <c r="J14" s="91">
        <v>29</v>
      </c>
      <c r="K14">
        <v>28.4</v>
      </c>
      <c r="L14">
        <v>29.9</v>
      </c>
      <c r="M14">
        <v>400000</v>
      </c>
      <c r="N14">
        <v>418400</v>
      </c>
      <c r="Q14" s="7" t="s">
        <v>316</v>
      </c>
      <c r="S14" s="8">
        <v>422176</v>
      </c>
      <c r="T14" s="9">
        <f>T13</f>
        <v>0.158</v>
      </c>
      <c r="V14" s="7" t="str">
        <f>Q33</f>
        <v>ALLCLASS P/TGR FRINGE BEN</v>
      </c>
      <c r="W14" s="8">
        <f t="shared" si="2"/>
        <v>425803</v>
      </c>
      <c r="X14" s="10">
        <f>X10</f>
        <v>0.158</v>
      </c>
      <c r="Y14" s="98" t="s">
        <v>351</v>
      </c>
    </row>
    <row r="15" spans="1:25" ht="15" thickBot="1" x14ac:dyDescent="0.35">
      <c r="A15">
        <v>400169</v>
      </c>
      <c r="B15" t="s">
        <v>20</v>
      </c>
      <c r="C15" t="s">
        <v>6</v>
      </c>
      <c r="D15" s="135">
        <f>INDEX('Rates lookup'!G:G,MATCH('Fringe by acct'!E15,'Rates lookup'!H:H,0))</f>
        <v>32</v>
      </c>
      <c r="E15" s="77">
        <f>INDEX('Rates lookup'!H:H,MATCH('Fringe by acct'!F15,'Rates lookup'!I:I,0))</f>
        <v>33.1</v>
      </c>
      <c r="F15" s="77">
        <f>INDEX('Rates lookup'!I:I,MATCH('Fringe by acct'!G15,'Rates lookup'!J:J,0))</f>
        <v>31</v>
      </c>
      <c r="G15" s="77">
        <f>INDEX('Rates lookup'!J:J,MATCH('Fringe by acct'!H15,'Rates lookup'!K:K,0))</f>
        <v>30.8</v>
      </c>
      <c r="H15" s="77">
        <f>INDEX('Rates lookup'!K:K,MATCH('Fringe by acct'!I15,'Rates lookup'!L:L,0))</f>
        <v>29.4</v>
      </c>
      <c r="I15" s="77">
        <f>INDEX('Rates lookup'!L:L,MATCH('Fringe by acct'!J15,'Rates lookup'!M:M,0))</f>
        <v>29</v>
      </c>
      <c r="J15" s="91">
        <v>29</v>
      </c>
      <c r="K15">
        <v>28.4</v>
      </c>
      <c r="L15">
        <v>29.9</v>
      </c>
      <c r="M15">
        <v>400000</v>
      </c>
      <c r="N15">
        <v>418400</v>
      </c>
      <c r="Q15" s="7"/>
      <c r="T15" s="9"/>
      <c r="V15" s="99" t="s">
        <v>344</v>
      </c>
      <c r="W15" s="100">
        <f t="shared" si="2"/>
        <v>428301</v>
      </c>
      <c r="X15" s="101">
        <f>INDEX(T:T,MATCH(W15,S:S,0))</f>
        <v>1.1000000000000001E-2</v>
      </c>
      <c r="Y15" s="102" t="s">
        <v>353</v>
      </c>
    </row>
    <row r="16" spans="1:25" x14ac:dyDescent="0.3">
      <c r="A16">
        <v>400190</v>
      </c>
      <c r="B16" t="s">
        <v>21</v>
      </c>
      <c r="C16" t="s">
        <v>6</v>
      </c>
      <c r="D16" s="135">
        <f>INDEX('Rates lookup'!G:G,MATCH('Fringe by acct'!E16,'Rates lookup'!H:H,0))</f>
        <v>32</v>
      </c>
      <c r="E16" s="77">
        <f>INDEX('Rates lookup'!H:H,MATCH('Fringe by acct'!F16,'Rates lookup'!I:I,0))</f>
        <v>33.1</v>
      </c>
      <c r="F16" s="77">
        <f>INDEX('Rates lookup'!I:I,MATCH('Fringe by acct'!G16,'Rates lookup'!J:J,0))</f>
        <v>31</v>
      </c>
      <c r="G16" s="77">
        <f>INDEX('Rates lookup'!J:J,MATCH('Fringe by acct'!H16,'Rates lookup'!K:K,0))</f>
        <v>30.8</v>
      </c>
      <c r="H16" s="77">
        <f>INDEX('Rates lookup'!K:K,MATCH('Fringe by acct'!I16,'Rates lookup'!L:L,0))</f>
        <v>29.4</v>
      </c>
      <c r="I16" s="77">
        <f>INDEX('Rates lookup'!L:L,MATCH('Fringe by acct'!J16,'Rates lookup'!M:M,0))</f>
        <v>29</v>
      </c>
      <c r="J16" s="91">
        <v>29</v>
      </c>
      <c r="K16">
        <v>28.4</v>
      </c>
      <c r="L16">
        <v>29.9</v>
      </c>
      <c r="M16">
        <v>400190</v>
      </c>
      <c r="N16">
        <v>418510</v>
      </c>
      <c r="Q16" s="7" t="s">
        <v>317</v>
      </c>
      <c r="R16">
        <v>422210</v>
      </c>
      <c r="S16">
        <v>422447</v>
      </c>
      <c r="T16" s="9">
        <f t="shared" si="0"/>
        <v>0.12</v>
      </c>
      <c r="W16" s="8"/>
      <c r="X16" s="10"/>
    </row>
    <row r="17" spans="1:24" x14ac:dyDescent="0.3">
      <c r="A17">
        <v>400210</v>
      </c>
      <c r="B17" t="s">
        <v>22</v>
      </c>
      <c r="C17" t="s">
        <v>6</v>
      </c>
      <c r="D17" s="135">
        <f>INDEX('Rates lookup'!G:G,MATCH('Fringe by acct'!E17,'Rates lookup'!H:H,0))</f>
        <v>32</v>
      </c>
      <c r="E17" s="77">
        <f>INDEX('Rates lookup'!H:H,MATCH('Fringe by acct'!F17,'Rates lookup'!I:I,0))</f>
        <v>33.1</v>
      </c>
      <c r="F17" s="77">
        <f>INDEX('Rates lookup'!I:I,MATCH('Fringe by acct'!G17,'Rates lookup'!J:J,0))</f>
        <v>31</v>
      </c>
      <c r="G17" s="77">
        <f>INDEX('Rates lookup'!J:J,MATCH('Fringe by acct'!H17,'Rates lookup'!K:K,0))</f>
        <v>30.8</v>
      </c>
      <c r="H17" s="77">
        <f>INDEX('Rates lookup'!K:K,MATCH('Fringe by acct'!I17,'Rates lookup'!L:L,0))</f>
        <v>29.4</v>
      </c>
      <c r="I17" s="77">
        <f>INDEX('Rates lookup'!L:L,MATCH('Fringe by acct'!J17,'Rates lookup'!M:M,0))</f>
        <v>29</v>
      </c>
      <c r="J17" s="91">
        <v>29</v>
      </c>
      <c r="K17">
        <v>28.4</v>
      </c>
      <c r="L17">
        <v>29.9</v>
      </c>
      <c r="M17">
        <v>400190</v>
      </c>
      <c r="N17">
        <v>418510</v>
      </c>
      <c r="Q17" s="7" t="s">
        <v>318</v>
      </c>
      <c r="R17">
        <v>422270</v>
      </c>
      <c r="S17">
        <v>422447</v>
      </c>
      <c r="T17" s="9">
        <f t="shared" si="0"/>
        <v>0.12</v>
      </c>
      <c r="W17" s="8"/>
      <c r="X17" s="10"/>
    </row>
    <row r="18" spans="1:24" x14ac:dyDescent="0.3">
      <c r="A18">
        <v>400241</v>
      </c>
      <c r="B18" t="s">
        <v>23</v>
      </c>
      <c r="C18" t="s">
        <v>6</v>
      </c>
      <c r="D18" s="135">
        <f>INDEX('Rates lookup'!G:G,MATCH('Fringe by acct'!E18,'Rates lookup'!H:H,0))</f>
        <v>32</v>
      </c>
      <c r="E18" s="77">
        <f>INDEX('Rates lookup'!H:H,MATCH('Fringe by acct'!F18,'Rates lookup'!I:I,0))</f>
        <v>33.1</v>
      </c>
      <c r="F18" s="77">
        <f>INDEX('Rates lookup'!I:I,MATCH('Fringe by acct'!G18,'Rates lookup'!J:J,0))</f>
        <v>31</v>
      </c>
      <c r="G18" s="77">
        <f>INDEX('Rates lookup'!J:J,MATCH('Fringe by acct'!H18,'Rates lookup'!K:K,0))</f>
        <v>30.8</v>
      </c>
      <c r="H18" s="77">
        <f>INDEX('Rates lookup'!K:K,MATCH('Fringe by acct'!I18,'Rates lookup'!L:L,0))</f>
        <v>29.4</v>
      </c>
      <c r="I18" s="77">
        <f>INDEX('Rates lookup'!L:L,MATCH('Fringe by acct'!J18,'Rates lookup'!M:M,0))</f>
        <v>29</v>
      </c>
      <c r="J18" s="91">
        <v>29</v>
      </c>
      <c r="K18">
        <v>28.4</v>
      </c>
      <c r="L18">
        <v>29.9</v>
      </c>
      <c r="M18">
        <v>400190</v>
      </c>
      <c r="N18">
        <v>418510</v>
      </c>
      <c r="Q18" s="7" t="s">
        <v>319</v>
      </c>
      <c r="R18">
        <v>422310</v>
      </c>
      <c r="S18">
        <v>422447</v>
      </c>
      <c r="T18" s="9">
        <f t="shared" si="0"/>
        <v>0.12</v>
      </c>
    </row>
    <row r="19" spans="1:24" ht="15" thickBot="1" x14ac:dyDescent="0.35">
      <c r="A19">
        <v>400242</v>
      </c>
      <c r="B19" t="s">
        <v>24</v>
      </c>
      <c r="C19" t="s">
        <v>6</v>
      </c>
      <c r="D19" s="135">
        <f>INDEX('Rates lookup'!G:G,MATCH('Fringe by acct'!E19,'Rates lookup'!H:H,0))</f>
        <v>32</v>
      </c>
      <c r="E19" s="77">
        <f>INDEX('Rates lookup'!H:H,MATCH('Fringe by acct'!F19,'Rates lookup'!I:I,0))</f>
        <v>33.1</v>
      </c>
      <c r="F19" s="77">
        <f>INDEX('Rates lookup'!I:I,MATCH('Fringe by acct'!G19,'Rates lookup'!J:J,0))</f>
        <v>31</v>
      </c>
      <c r="G19" s="77">
        <f>INDEX('Rates lookup'!J:J,MATCH('Fringe by acct'!H19,'Rates lookup'!K:K,0))</f>
        <v>30.8</v>
      </c>
      <c r="H19" s="77">
        <f>INDEX('Rates lookup'!K:K,MATCH('Fringe by acct'!I19,'Rates lookup'!L:L,0))</f>
        <v>29.4</v>
      </c>
      <c r="I19" s="77">
        <f>INDEX('Rates lookup'!L:L,MATCH('Fringe by acct'!J19,'Rates lookup'!M:M,0))</f>
        <v>29</v>
      </c>
      <c r="J19" s="91">
        <v>29</v>
      </c>
      <c r="K19">
        <v>28.4</v>
      </c>
      <c r="L19">
        <v>29.9</v>
      </c>
      <c r="M19">
        <v>400190</v>
      </c>
      <c r="N19">
        <v>418510</v>
      </c>
      <c r="Q19" s="7" t="s">
        <v>320</v>
      </c>
      <c r="R19">
        <v>422400</v>
      </c>
      <c r="S19">
        <v>422447</v>
      </c>
      <c r="T19" s="9">
        <f t="shared" si="0"/>
        <v>0.12</v>
      </c>
    </row>
    <row r="20" spans="1:24" x14ac:dyDescent="0.3">
      <c r="A20">
        <v>400243</v>
      </c>
      <c r="B20" t="s">
        <v>25</v>
      </c>
      <c r="C20" t="s">
        <v>6</v>
      </c>
      <c r="D20" s="135">
        <f>INDEX('Rates lookup'!G:G,MATCH('Fringe by acct'!E20,'Rates lookup'!H:H,0))</f>
        <v>32</v>
      </c>
      <c r="E20" s="77">
        <f>INDEX('Rates lookup'!H:H,MATCH('Fringe by acct'!F20,'Rates lookup'!I:I,0))</f>
        <v>33.1</v>
      </c>
      <c r="F20" s="77">
        <f>INDEX('Rates lookup'!I:I,MATCH('Fringe by acct'!G20,'Rates lookup'!J:J,0))</f>
        <v>31</v>
      </c>
      <c r="G20" s="77">
        <f>INDEX('Rates lookup'!J:J,MATCH('Fringe by acct'!H20,'Rates lookup'!K:K,0))</f>
        <v>30.8</v>
      </c>
      <c r="H20" s="77">
        <f>INDEX('Rates lookup'!K:K,MATCH('Fringe by acct'!I20,'Rates lookup'!L:L,0))</f>
        <v>29.4</v>
      </c>
      <c r="I20" s="77">
        <f>INDEX('Rates lookup'!L:L,MATCH('Fringe by acct'!J20,'Rates lookup'!M:M,0))</f>
        <v>29</v>
      </c>
      <c r="J20" s="91">
        <v>29</v>
      </c>
      <c r="K20">
        <v>28.4</v>
      </c>
      <c r="L20">
        <v>29.9</v>
      </c>
      <c r="M20">
        <v>400190</v>
      </c>
      <c r="N20">
        <v>418510</v>
      </c>
      <c r="Q20" s="7" t="s">
        <v>321</v>
      </c>
      <c r="S20" s="8">
        <v>422447</v>
      </c>
      <c r="T20" s="9">
        <f>T16</f>
        <v>0.12</v>
      </c>
      <c r="V20" s="3" t="s">
        <v>336</v>
      </c>
      <c r="W20" s="95"/>
    </row>
    <row r="21" spans="1:24" x14ac:dyDescent="0.3">
      <c r="A21">
        <v>400244</v>
      </c>
      <c r="B21" t="s">
        <v>26</v>
      </c>
      <c r="C21" t="s">
        <v>6</v>
      </c>
      <c r="D21" s="135">
        <f>INDEX('Rates lookup'!G:G,MATCH('Fringe by acct'!E21,'Rates lookup'!H:H,0))</f>
        <v>32</v>
      </c>
      <c r="E21" s="77">
        <f>INDEX('Rates lookup'!H:H,MATCH('Fringe by acct'!F21,'Rates lookup'!I:I,0))</f>
        <v>33.1</v>
      </c>
      <c r="F21" s="77">
        <f>INDEX('Rates lookup'!I:I,MATCH('Fringe by acct'!G21,'Rates lookup'!J:J,0))</f>
        <v>31</v>
      </c>
      <c r="G21" s="77">
        <f>INDEX('Rates lookup'!J:J,MATCH('Fringe by acct'!H21,'Rates lookup'!K:K,0))</f>
        <v>30.8</v>
      </c>
      <c r="H21" s="77">
        <f>INDEX('Rates lookup'!K:K,MATCH('Fringe by acct'!I21,'Rates lookup'!L:L,0))</f>
        <v>29.4</v>
      </c>
      <c r="I21" s="77">
        <f>INDEX('Rates lookup'!L:L,MATCH('Fringe by acct'!J21,'Rates lookup'!M:M,0))</f>
        <v>29</v>
      </c>
      <c r="J21" s="91">
        <v>29</v>
      </c>
      <c r="K21">
        <v>28.4</v>
      </c>
      <c r="L21">
        <v>29.9</v>
      </c>
      <c r="M21">
        <v>400190</v>
      </c>
      <c r="N21">
        <v>418510</v>
      </c>
      <c r="Q21" s="7"/>
      <c r="T21" s="9"/>
      <c r="V21" s="7"/>
      <c r="W21" s="98"/>
    </row>
    <row r="22" spans="1:24" ht="15" thickBot="1" x14ac:dyDescent="0.35">
      <c r="A22">
        <v>400269</v>
      </c>
      <c r="B22" t="s">
        <v>27</v>
      </c>
      <c r="C22" t="s">
        <v>6</v>
      </c>
      <c r="D22" s="135">
        <f>INDEX('Rates lookup'!G:G,MATCH('Fringe by acct'!E22,'Rates lookup'!H:H,0))</f>
        <v>32</v>
      </c>
      <c r="E22" s="77">
        <f>INDEX('Rates lookup'!H:H,MATCH('Fringe by acct'!F22,'Rates lookup'!I:I,0))</f>
        <v>33.1</v>
      </c>
      <c r="F22" s="77">
        <f>INDEX('Rates lookup'!I:I,MATCH('Fringe by acct'!G22,'Rates lookup'!J:J,0))</f>
        <v>31</v>
      </c>
      <c r="G22" s="77">
        <f>INDEX('Rates lookup'!J:J,MATCH('Fringe by acct'!H22,'Rates lookup'!K:K,0))</f>
        <v>30.8</v>
      </c>
      <c r="H22" s="77">
        <f>INDEX('Rates lookup'!K:K,MATCH('Fringe by acct'!I22,'Rates lookup'!L:L,0))</f>
        <v>29.4</v>
      </c>
      <c r="I22" s="77">
        <f>INDEX('Rates lookup'!L:L,MATCH('Fringe by acct'!J22,'Rates lookup'!M:M,0))</f>
        <v>29</v>
      </c>
      <c r="J22" s="91">
        <v>29</v>
      </c>
      <c r="K22">
        <v>28.4</v>
      </c>
      <c r="L22">
        <v>29.9</v>
      </c>
      <c r="M22">
        <v>400190</v>
      </c>
      <c r="N22">
        <v>418510</v>
      </c>
      <c r="Q22" s="7" t="s">
        <v>323</v>
      </c>
      <c r="R22">
        <v>422500</v>
      </c>
      <c r="S22">
        <v>422727</v>
      </c>
      <c r="T22" s="9">
        <f t="shared" si="0"/>
        <v>0.36399999999999999</v>
      </c>
      <c r="V22" s="4" t="s">
        <v>337</v>
      </c>
      <c r="W22" s="98"/>
    </row>
    <row r="23" spans="1:24" ht="15" thickBot="1" x14ac:dyDescent="0.35">
      <c r="A23">
        <v>400290</v>
      </c>
      <c r="B23" t="s">
        <v>28</v>
      </c>
      <c r="C23" t="s">
        <v>29</v>
      </c>
      <c r="D23" s="135">
        <f>INDEX('Rates lookup'!G:G,MATCH('Fringe by acct'!E23,'Rates lookup'!H:H,0))</f>
        <v>40.799999999999997</v>
      </c>
      <c r="E23" s="77">
        <f>INDEX('Rates lookup'!H:H,MATCH('Fringe by acct'!F23,'Rates lookup'!I:I,0))</f>
        <v>40.799999999999997</v>
      </c>
      <c r="F23" s="77">
        <f>INDEX('Rates lookup'!I:I,MATCH('Fringe by acct'!G23,'Rates lookup'!J:J,0))</f>
        <v>40</v>
      </c>
      <c r="G23" s="77">
        <f>INDEX('Rates lookup'!J:J,MATCH('Fringe by acct'!H23,'Rates lookup'!K:K,0))</f>
        <v>39.1</v>
      </c>
      <c r="H23" s="77">
        <f>INDEX('Rates lookup'!K:K,MATCH('Fringe by acct'!I23,'Rates lookup'!L:L,0))</f>
        <v>37.9</v>
      </c>
      <c r="I23" s="77">
        <f>INDEX('Rates lookup'!L:L,MATCH('Fringe by acct'!J23,'Rates lookup'!M:M,0))</f>
        <v>37.299999999999997</v>
      </c>
      <c r="J23" s="91">
        <v>37</v>
      </c>
      <c r="K23">
        <v>36.4</v>
      </c>
      <c r="L23">
        <v>36.6</v>
      </c>
      <c r="M23">
        <v>400290</v>
      </c>
      <c r="N23">
        <v>418610</v>
      </c>
      <c r="Q23" s="7" t="s">
        <v>324</v>
      </c>
      <c r="R23">
        <v>422610</v>
      </c>
      <c r="S23">
        <v>422728</v>
      </c>
      <c r="T23" s="9">
        <f t="shared" si="0"/>
        <v>0.158</v>
      </c>
      <c r="V23" s="4" t="s">
        <v>338</v>
      </c>
      <c r="W23" s="98"/>
    </row>
    <row r="24" spans="1:24" ht="15" thickBot="1" x14ac:dyDescent="0.35">
      <c r="A24">
        <v>400310</v>
      </c>
      <c r="B24" t="s">
        <v>30</v>
      </c>
      <c r="C24" t="s">
        <v>29</v>
      </c>
      <c r="D24" s="135">
        <f>INDEX('Rates lookup'!G:G,MATCH('Fringe by acct'!E24,'Rates lookup'!H:H,0))</f>
        <v>40.799999999999997</v>
      </c>
      <c r="E24" s="77">
        <f>INDEX('Rates lookup'!H:H,MATCH('Fringe by acct'!F24,'Rates lookup'!I:I,0))</f>
        <v>40.799999999999997</v>
      </c>
      <c r="F24" s="77">
        <f>INDEX('Rates lookup'!I:I,MATCH('Fringe by acct'!G24,'Rates lookup'!J:J,0))</f>
        <v>40</v>
      </c>
      <c r="G24" s="77">
        <f>INDEX('Rates lookup'!J:J,MATCH('Fringe by acct'!H24,'Rates lookup'!K:K,0))</f>
        <v>39.1</v>
      </c>
      <c r="H24" s="77">
        <f>INDEX('Rates lookup'!K:K,MATCH('Fringe by acct'!I24,'Rates lookup'!L:L,0))</f>
        <v>37.9</v>
      </c>
      <c r="I24" s="77">
        <f>INDEX('Rates lookup'!L:L,MATCH('Fringe by acct'!J24,'Rates lookup'!M:M,0))</f>
        <v>37.299999999999997</v>
      </c>
      <c r="J24" s="91">
        <v>37</v>
      </c>
      <c r="K24">
        <v>36.4</v>
      </c>
      <c r="L24">
        <v>36.6</v>
      </c>
      <c r="M24">
        <v>400290</v>
      </c>
      <c r="N24">
        <v>418610</v>
      </c>
      <c r="Q24" s="7" t="s">
        <v>325</v>
      </c>
      <c r="R24">
        <v>422670</v>
      </c>
      <c r="S24">
        <v>422728</v>
      </c>
      <c r="T24" s="9">
        <f t="shared" si="0"/>
        <v>0.158</v>
      </c>
      <c r="V24" s="4" t="s">
        <v>339</v>
      </c>
      <c r="W24" s="98"/>
    </row>
    <row r="25" spans="1:24" ht="15" thickBot="1" x14ac:dyDescent="0.35">
      <c r="A25">
        <v>400341</v>
      </c>
      <c r="B25" t="s">
        <v>31</v>
      </c>
      <c r="C25" t="s">
        <v>29</v>
      </c>
      <c r="D25" s="135">
        <f>INDEX('Rates lookup'!G:G,MATCH('Fringe by acct'!E25,'Rates lookup'!H:H,0))</f>
        <v>40.799999999999997</v>
      </c>
      <c r="E25" s="77">
        <f>INDEX('Rates lookup'!H:H,MATCH('Fringe by acct'!F25,'Rates lookup'!I:I,0))</f>
        <v>40.799999999999997</v>
      </c>
      <c r="F25" s="77">
        <f>INDEX('Rates lookup'!I:I,MATCH('Fringe by acct'!G25,'Rates lookup'!J:J,0))</f>
        <v>40</v>
      </c>
      <c r="G25" s="77">
        <f>INDEX('Rates lookup'!J:J,MATCH('Fringe by acct'!H25,'Rates lookup'!K:K,0))</f>
        <v>39.1</v>
      </c>
      <c r="H25" s="77">
        <f>INDEX('Rates lookup'!K:K,MATCH('Fringe by acct'!I25,'Rates lookup'!L:L,0))</f>
        <v>37.9</v>
      </c>
      <c r="I25" s="77">
        <f>INDEX('Rates lookup'!L:L,MATCH('Fringe by acct'!J25,'Rates lookup'!M:M,0))</f>
        <v>37.299999999999997</v>
      </c>
      <c r="J25" s="91">
        <v>37</v>
      </c>
      <c r="K25">
        <v>36.4</v>
      </c>
      <c r="L25">
        <v>36.6</v>
      </c>
      <c r="M25">
        <v>400290</v>
      </c>
      <c r="N25">
        <v>418610</v>
      </c>
      <c r="Q25" s="7" t="s">
        <v>326</v>
      </c>
      <c r="S25" s="8">
        <v>422727</v>
      </c>
      <c r="T25" s="9">
        <f>T22</f>
        <v>0.36399999999999999</v>
      </c>
      <c r="V25" s="4" t="s">
        <v>340</v>
      </c>
      <c r="W25" s="98"/>
    </row>
    <row r="26" spans="1:24" ht="15" thickBot="1" x14ac:dyDescent="0.35">
      <c r="A26">
        <v>400342</v>
      </c>
      <c r="B26" t="s">
        <v>32</v>
      </c>
      <c r="C26" t="s">
        <v>29</v>
      </c>
      <c r="D26" s="135">
        <f>INDEX('Rates lookup'!G:G,MATCH('Fringe by acct'!E26,'Rates lookup'!H:H,0))</f>
        <v>40.799999999999997</v>
      </c>
      <c r="E26" s="77">
        <f>INDEX('Rates lookup'!H:H,MATCH('Fringe by acct'!F26,'Rates lookup'!I:I,0))</f>
        <v>40.799999999999997</v>
      </c>
      <c r="F26" s="77">
        <f>INDEX('Rates lookup'!I:I,MATCH('Fringe by acct'!G26,'Rates lookup'!J:J,0))</f>
        <v>40</v>
      </c>
      <c r="G26" s="77">
        <f>INDEX('Rates lookup'!J:J,MATCH('Fringe by acct'!H26,'Rates lookup'!K:K,0))</f>
        <v>39.1</v>
      </c>
      <c r="H26" s="77">
        <f>INDEX('Rates lookup'!K:K,MATCH('Fringe by acct'!I26,'Rates lookup'!L:L,0))</f>
        <v>37.9</v>
      </c>
      <c r="I26" s="77">
        <f>INDEX('Rates lookup'!L:L,MATCH('Fringe by acct'!J26,'Rates lookup'!M:M,0))</f>
        <v>37.299999999999997</v>
      </c>
      <c r="J26" s="91">
        <v>37</v>
      </c>
      <c r="K26">
        <v>36.4</v>
      </c>
      <c r="L26">
        <v>36.6</v>
      </c>
      <c r="M26">
        <v>400290</v>
      </c>
      <c r="N26">
        <v>418610</v>
      </c>
      <c r="Q26" s="7" t="s">
        <v>327</v>
      </c>
      <c r="S26" s="8">
        <v>422728</v>
      </c>
      <c r="T26" s="9">
        <f>T23</f>
        <v>0.158</v>
      </c>
      <c r="V26" s="4" t="s">
        <v>341</v>
      </c>
      <c r="W26" s="98"/>
    </row>
    <row r="27" spans="1:24" ht="15" thickBot="1" x14ac:dyDescent="0.35">
      <c r="A27">
        <v>400369</v>
      </c>
      <c r="B27" t="s">
        <v>33</v>
      </c>
      <c r="C27" t="s">
        <v>29</v>
      </c>
      <c r="D27" s="135">
        <f>INDEX('Rates lookup'!G:G,MATCH('Fringe by acct'!E27,'Rates lookup'!H:H,0))</f>
        <v>40.799999999999997</v>
      </c>
      <c r="E27" s="77">
        <f>INDEX('Rates lookup'!H:H,MATCH('Fringe by acct'!F27,'Rates lookup'!I:I,0))</f>
        <v>40.799999999999997</v>
      </c>
      <c r="F27" s="77">
        <f>INDEX('Rates lookup'!I:I,MATCH('Fringe by acct'!G27,'Rates lookup'!J:J,0))</f>
        <v>40</v>
      </c>
      <c r="G27" s="77">
        <f>INDEX('Rates lookup'!J:J,MATCH('Fringe by acct'!H27,'Rates lookup'!K:K,0))</f>
        <v>39.1</v>
      </c>
      <c r="H27" s="77">
        <f>INDEX('Rates lookup'!K:K,MATCH('Fringe by acct'!I27,'Rates lookup'!L:L,0))</f>
        <v>37.9</v>
      </c>
      <c r="I27" s="77">
        <f>INDEX('Rates lookup'!L:L,MATCH('Fringe by acct'!J27,'Rates lookup'!M:M,0))</f>
        <v>37.299999999999997</v>
      </c>
      <c r="J27" s="91">
        <v>37</v>
      </c>
      <c r="K27">
        <v>36.4</v>
      </c>
      <c r="L27">
        <v>36.6</v>
      </c>
      <c r="M27">
        <v>400290</v>
      </c>
      <c r="N27">
        <v>418610</v>
      </c>
      <c r="Q27" s="7"/>
      <c r="T27" s="9"/>
      <c r="V27" s="5" t="s">
        <v>342</v>
      </c>
      <c r="W27" s="102"/>
    </row>
    <row r="28" spans="1:24" x14ac:dyDescent="0.3">
      <c r="A28">
        <v>400390</v>
      </c>
      <c r="B28" t="s">
        <v>34</v>
      </c>
      <c r="C28" t="s">
        <v>29</v>
      </c>
      <c r="D28" s="135">
        <f>INDEX('Rates lookup'!G:G,MATCH('Fringe by acct'!E28,'Rates lookup'!H:H,0))</f>
        <v>40.799999999999997</v>
      </c>
      <c r="E28" s="77">
        <f>INDEX('Rates lookup'!H:H,MATCH('Fringe by acct'!F28,'Rates lookup'!I:I,0))</f>
        <v>40.799999999999997</v>
      </c>
      <c r="F28" s="77">
        <f>INDEX('Rates lookup'!I:I,MATCH('Fringe by acct'!G28,'Rates lookup'!J:J,0))</f>
        <v>40</v>
      </c>
      <c r="G28" s="77">
        <f>INDEX('Rates lookup'!J:J,MATCH('Fringe by acct'!H28,'Rates lookup'!K:K,0))</f>
        <v>39.1</v>
      </c>
      <c r="H28" s="77">
        <f>INDEX('Rates lookup'!K:K,MATCH('Fringe by acct'!I28,'Rates lookup'!L:L,0))</f>
        <v>37.9</v>
      </c>
      <c r="I28" s="77">
        <f>INDEX('Rates lookup'!L:L,MATCH('Fringe by acct'!J28,'Rates lookup'!M:M,0))</f>
        <v>37.299999999999997</v>
      </c>
      <c r="J28" s="91">
        <v>37</v>
      </c>
      <c r="K28">
        <v>36.4</v>
      </c>
      <c r="L28">
        <v>36.6</v>
      </c>
      <c r="M28">
        <v>400390</v>
      </c>
      <c r="N28">
        <v>418710</v>
      </c>
      <c r="Q28" s="7" t="s">
        <v>328</v>
      </c>
      <c r="R28">
        <v>425000</v>
      </c>
      <c r="S28">
        <v>425802</v>
      </c>
      <c r="T28" s="9">
        <f t="shared" si="0"/>
        <v>0.36399999999999999</v>
      </c>
    </row>
    <row r="29" spans="1:24" x14ac:dyDescent="0.3">
      <c r="A29">
        <v>400500</v>
      </c>
      <c r="B29" t="s">
        <v>35</v>
      </c>
      <c r="C29" t="s">
        <v>29</v>
      </c>
      <c r="D29" s="135">
        <f>INDEX('Rates lookup'!G:G,MATCH('Fringe by acct'!E29,'Rates lookup'!H:H,0))</f>
        <v>40.799999999999997</v>
      </c>
      <c r="E29" s="77">
        <f>INDEX('Rates lookup'!H:H,MATCH('Fringe by acct'!F29,'Rates lookup'!I:I,0))</f>
        <v>40.799999999999997</v>
      </c>
      <c r="F29" s="77">
        <f>INDEX('Rates lookup'!I:I,MATCH('Fringe by acct'!G29,'Rates lookup'!J:J,0))</f>
        <v>40</v>
      </c>
      <c r="G29" s="77">
        <f>INDEX('Rates lookup'!J:J,MATCH('Fringe by acct'!H29,'Rates lookup'!K:K,0))</f>
        <v>39.1</v>
      </c>
      <c r="H29" s="77">
        <f>INDEX('Rates lookup'!K:K,MATCH('Fringe by acct'!I29,'Rates lookup'!L:L,0))</f>
        <v>37.9</v>
      </c>
      <c r="I29" s="77">
        <f>INDEX('Rates lookup'!L:L,MATCH('Fringe by acct'!J29,'Rates lookup'!M:M,0))</f>
        <v>37.299999999999997</v>
      </c>
      <c r="J29" s="91">
        <v>37</v>
      </c>
      <c r="K29">
        <v>36.4</v>
      </c>
      <c r="L29">
        <v>36.6</v>
      </c>
      <c r="M29">
        <v>400390</v>
      </c>
      <c r="N29">
        <v>418710</v>
      </c>
      <c r="Q29" s="7" t="s">
        <v>329</v>
      </c>
      <c r="R29">
        <v>425110</v>
      </c>
      <c r="S29">
        <v>425803</v>
      </c>
      <c r="T29" s="9"/>
    </row>
    <row r="30" spans="1:24" x14ac:dyDescent="0.3">
      <c r="A30">
        <v>400501</v>
      </c>
      <c r="B30" t="s">
        <v>36</v>
      </c>
      <c r="C30" t="s">
        <v>37</v>
      </c>
      <c r="D30" s="135">
        <f>INDEX('Rates lookup'!G:G,MATCH('Fringe by acct'!E30,'Rates lookup'!H:H,0))</f>
        <v>39.9</v>
      </c>
      <c r="E30" s="77">
        <f>INDEX('Rates lookup'!H:H,MATCH('Fringe by acct'!F30,'Rates lookup'!I:I,0))</f>
        <v>39.9</v>
      </c>
      <c r="F30" s="77">
        <f>INDEX('Rates lookup'!I:I,MATCH('Fringe by acct'!G30,'Rates lookup'!J:J,0))</f>
        <v>38.9</v>
      </c>
      <c r="G30" s="77">
        <f>INDEX('Rates lookup'!J:J,MATCH('Fringe by acct'!H30,'Rates lookup'!K:K,0))</f>
        <v>37.799999999999997</v>
      </c>
      <c r="H30" s="77">
        <f>INDEX('Rates lookup'!K:K,MATCH('Fringe by acct'!I30,'Rates lookup'!L:L,0))</f>
        <v>37</v>
      </c>
      <c r="I30" s="77">
        <f>INDEX('Rates lookup'!L:L,MATCH('Fringe by acct'!J30,'Rates lookup'!M:M,0))</f>
        <v>36.200000000000003</v>
      </c>
      <c r="J30" s="91">
        <v>36.1</v>
      </c>
      <c r="K30">
        <v>35.299999999999997</v>
      </c>
      <c r="L30">
        <v>35.5</v>
      </c>
      <c r="M30">
        <v>400390</v>
      </c>
      <c r="N30">
        <v>419110</v>
      </c>
      <c r="Q30" s="7" t="s">
        <v>330</v>
      </c>
      <c r="R30">
        <v>425210</v>
      </c>
      <c r="S30">
        <v>425803</v>
      </c>
      <c r="T30" s="9">
        <f t="shared" si="0"/>
        <v>0.158</v>
      </c>
    </row>
    <row r="31" spans="1:24" x14ac:dyDescent="0.3">
      <c r="A31">
        <v>400542</v>
      </c>
      <c r="B31" t="s">
        <v>38</v>
      </c>
      <c r="C31" t="s">
        <v>29</v>
      </c>
      <c r="D31" s="135">
        <f>INDEX('Rates lookup'!G:G,MATCH('Fringe by acct'!E31,'Rates lookup'!H:H,0))</f>
        <v>40.799999999999997</v>
      </c>
      <c r="E31" s="77">
        <f>INDEX('Rates lookup'!H:H,MATCH('Fringe by acct'!F31,'Rates lookup'!I:I,0))</f>
        <v>40.799999999999997</v>
      </c>
      <c r="F31" s="77">
        <f>INDEX('Rates lookup'!I:I,MATCH('Fringe by acct'!G31,'Rates lookup'!J:J,0))</f>
        <v>40</v>
      </c>
      <c r="G31" s="77">
        <f>INDEX('Rates lookup'!J:J,MATCH('Fringe by acct'!H31,'Rates lookup'!K:K,0))</f>
        <v>39.1</v>
      </c>
      <c r="H31" s="77">
        <f>INDEX('Rates lookup'!K:K,MATCH('Fringe by acct'!I31,'Rates lookup'!L:L,0))</f>
        <v>37.9</v>
      </c>
      <c r="I31" s="77">
        <f>INDEX('Rates lookup'!L:L,MATCH('Fringe by acct'!J31,'Rates lookup'!M:M,0))</f>
        <v>37.299999999999997</v>
      </c>
      <c r="J31" s="91">
        <v>37</v>
      </c>
      <c r="K31">
        <v>36.4</v>
      </c>
      <c r="L31">
        <v>36.6</v>
      </c>
      <c r="M31">
        <v>400390</v>
      </c>
      <c r="N31">
        <v>418710</v>
      </c>
      <c r="Q31" s="7" t="s">
        <v>331</v>
      </c>
      <c r="R31">
        <v>425310</v>
      </c>
      <c r="S31">
        <v>425803</v>
      </c>
      <c r="T31" s="9">
        <f t="shared" si="0"/>
        <v>0.158</v>
      </c>
    </row>
    <row r="32" spans="1:24" x14ac:dyDescent="0.3">
      <c r="A32">
        <v>400549</v>
      </c>
      <c r="B32" t="s">
        <v>39</v>
      </c>
      <c r="C32" t="s">
        <v>29</v>
      </c>
      <c r="D32" s="135">
        <f>INDEX('Rates lookup'!G:G,MATCH('Fringe by acct'!E32,'Rates lookup'!H:H,0))</f>
        <v>40.799999999999997</v>
      </c>
      <c r="E32" s="77">
        <f>INDEX('Rates lookup'!H:H,MATCH('Fringe by acct'!F32,'Rates lookup'!I:I,0))</f>
        <v>40.799999999999997</v>
      </c>
      <c r="F32" s="77">
        <f>INDEX('Rates lookup'!I:I,MATCH('Fringe by acct'!G32,'Rates lookup'!J:J,0))</f>
        <v>40</v>
      </c>
      <c r="G32" s="77">
        <f>INDEX('Rates lookup'!J:J,MATCH('Fringe by acct'!H32,'Rates lookup'!K:K,0))</f>
        <v>39.1</v>
      </c>
      <c r="H32" s="77">
        <f>INDEX('Rates lookup'!K:K,MATCH('Fringe by acct'!I32,'Rates lookup'!L:L,0))</f>
        <v>37.9</v>
      </c>
      <c r="I32" s="77">
        <f>INDEX('Rates lookup'!L:L,MATCH('Fringe by acct'!J32,'Rates lookup'!M:M,0))</f>
        <v>37.299999999999997</v>
      </c>
      <c r="J32" s="91">
        <v>37</v>
      </c>
      <c r="K32">
        <v>36.4</v>
      </c>
      <c r="L32">
        <v>36.6</v>
      </c>
      <c r="M32">
        <v>400390</v>
      </c>
      <c r="N32">
        <v>418710</v>
      </c>
      <c r="Q32" s="7" t="s">
        <v>332</v>
      </c>
      <c r="S32" s="8">
        <v>425802</v>
      </c>
      <c r="T32" s="9">
        <f>T28</f>
        <v>0.36399999999999999</v>
      </c>
    </row>
    <row r="33" spans="1:20" x14ac:dyDescent="0.3">
      <c r="A33">
        <v>400550</v>
      </c>
      <c r="B33" t="s">
        <v>40</v>
      </c>
      <c r="C33" t="s">
        <v>29</v>
      </c>
      <c r="D33" s="135">
        <f>INDEX('Rates lookup'!G:G,MATCH('Fringe by acct'!E33,'Rates lookup'!H:H,0))</f>
        <v>40.799999999999997</v>
      </c>
      <c r="E33" s="77">
        <f>INDEX('Rates lookup'!H:H,MATCH('Fringe by acct'!F33,'Rates lookup'!I:I,0))</f>
        <v>40.799999999999997</v>
      </c>
      <c r="F33" s="77">
        <f>INDEX('Rates lookup'!I:I,MATCH('Fringe by acct'!G33,'Rates lookup'!J:J,0))</f>
        <v>40</v>
      </c>
      <c r="G33" s="77">
        <f>INDEX('Rates lookup'!J:J,MATCH('Fringe by acct'!H33,'Rates lookup'!K:K,0))</f>
        <v>39.1</v>
      </c>
      <c r="H33" s="77">
        <f>INDEX('Rates lookup'!K:K,MATCH('Fringe by acct'!I33,'Rates lookup'!L:L,0))</f>
        <v>37.9</v>
      </c>
      <c r="I33" s="77">
        <f>INDEX('Rates lookup'!L:L,MATCH('Fringe by acct'!J33,'Rates lookup'!M:M,0))</f>
        <v>37.299999999999997</v>
      </c>
      <c r="J33" s="91">
        <v>37</v>
      </c>
      <c r="K33">
        <v>36.4</v>
      </c>
      <c r="L33">
        <v>36.6</v>
      </c>
      <c r="M33">
        <v>400550</v>
      </c>
      <c r="N33">
        <v>418810</v>
      </c>
      <c r="Q33" s="7" t="s">
        <v>333</v>
      </c>
      <c r="S33" s="8">
        <v>425803</v>
      </c>
      <c r="T33" s="9">
        <f>T30</f>
        <v>0.158</v>
      </c>
    </row>
    <row r="34" spans="1:20" x14ac:dyDescent="0.3">
      <c r="A34">
        <v>400600</v>
      </c>
      <c r="B34" t="s">
        <v>41</v>
      </c>
      <c r="C34" t="s">
        <v>29</v>
      </c>
      <c r="D34" s="135">
        <f>INDEX('Rates lookup'!G:G,MATCH('Fringe by acct'!E34,'Rates lookup'!H:H,0))</f>
        <v>40.799999999999997</v>
      </c>
      <c r="E34" s="77">
        <f>INDEX('Rates lookup'!H:H,MATCH('Fringe by acct'!F34,'Rates lookup'!I:I,0))</f>
        <v>40.799999999999997</v>
      </c>
      <c r="F34" s="77">
        <f>INDEX('Rates lookup'!I:I,MATCH('Fringe by acct'!G34,'Rates lookup'!J:J,0))</f>
        <v>40</v>
      </c>
      <c r="G34" s="77">
        <f>INDEX('Rates lookup'!J:J,MATCH('Fringe by acct'!H34,'Rates lookup'!K:K,0))</f>
        <v>39.1</v>
      </c>
      <c r="H34" s="77">
        <f>INDEX('Rates lookup'!K:K,MATCH('Fringe by acct'!I34,'Rates lookup'!L:L,0))</f>
        <v>37.9</v>
      </c>
      <c r="I34" s="77">
        <f>INDEX('Rates lookup'!L:L,MATCH('Fringe by acct'!J34,'Rates lookup'!M:M,0))</f>
        <v>37.299999999999997</v>
      </c>
      <c r="J34" s="91">
        <v>37</v>
      </c>
      <c r="K34">
        <v>36.4</v>
      </c>
      <c r="L34">
        <v>36.6</v>
      </c>
      <c r="M34">
        <v>400550</v>
      </c>
      <c r="N34">
        <v>418810</v>
      </c>
      <c r="Q34" s="7"/>
      <c r="T34" s="9"/>
    </row>
    <row r="35" spans="1:20" ht="15" thickBot="1" x14ac:dyDescent="0.35">
      <c r="A35">
        <v>400669</v>
      </c>
      <c r="B35" t="s">
        <v>42</v>
      </c>
      <c r="C35" t="s">
        <v>29</v>
      </c>
      <c r="D35" s="135">
        <f>INDEX('Rates lookup'!G:G,MATCH('Fringe by acct'!E35,'Rates lookup'!H:H,0))</f>
        <v>40.799999999999997</v>
      </c>
      <c r="E35" s="77">
        <f>INDEX('Rates lookup'!H:H,MATCH('Fringe by acct'!F35,'Rates lookup'!I:I,0))</f>
        <v>40.799999999999997</v>
      </c>
      <c r="F35" s="77">
        <f>INDEX('Rates lookup'!I:I,MATCH('Fringe by acct'!G35,'Rates lookup'!J:J,0))</f>
        <v>40</v>
      </c>
      <c r="G35" s="77">
        <f>INDEX('Rates lookup'!J:J,MATCH('Fringe by acct'!H35,'Rates lookup'!K:K,0))</f>
        <v>39.1</v>
      </c>
      <c r="H35" s="77">
        <f>INDEX('Rates lookup'!K:K,MATCH('Fringe by acct'!I35,'Rates lookup'!L:L,0))</f>
        <v>37.9</v>
      </c>
      <c r="I35" s="77">
        <f>INDEX('Rates lookup'!L:L,MATCH('Fringe by acct'!J35,'Rates lookup'!M:M,0))</f>
        <v>37.299999999999997</v>
      </c>
      <c r="J35" s="91">
        <v>37</v>
      </c>
      <c r="K35">
        <v>36.4</v>
      </c>
      <c r="L35">
        <v>36.6</v>
      </c>
      <c r="M35">
        <v>400550</v>
      </c>
      <c r="N35">
        <v>418810</v>
      </c>
      <c r="Q35" s="99" t="s">
        <v>344</v>
      </c>
      <c r="R35" s="103">
        <v>427500</v>
      </c>
      <c r="S35" s="100">
        <v>428301</v>
      </c>
      <c r="T35" s="104">
        <f t="shared" si="0"/>
        <v>1.1000000000000001E-2</v>
      </c>
    </row>
    <row r="36" spans="1:20" x14ac:dyDescent="0.3">
      <c r="A36">
        <v>400690</v>
      </c>
      <c r="B36" t="s">
        <v>43</v>
      </c>
      <c r="C36" t="s">
        <v>6</v>
      </c>
      <c r="D36" s="135">
        <f>INDEX('Rates lookup'!G:G,MATCH('Fringe by acct'!E36,'Rates lookup'!H:H,0))</f>
        <v>32</v>
      </c>
      <c r="E36" s="77">
        <f>INDEX('Rates lookup'!H:H,MATCH('Fringe by acct'!F36,'Rates lookup'!I:I,0))</f>
        <v>33.1</v>
      </c>
      <c r="F36" s="77">
        <f>INDEX('Rates lookup'!I:I,MATCH('Fringe by acct'!G36,'Rates lookup'!J:J,0))</f>
        <v>31</v>
      </c>
      <c r="G36" s="77">
        <f>INDEX('Rates lookup'!J:J,MATCH('Fringe by acct'!H36,'Rates lookup'!K:K,0))</f>
        <v>30.8</v>
      </c>
      <c r="H36" s="77">
        <f>INDEX('Rates lookup'!K:K,MATCH('Fringe by acct'!I36,'Rates lookup'!L:L,0))</f>
        <v>29.4</v>
      </c>
      <c r="I36" s="77">
        <f>INDEX('Rates lookup'!L:L,MATCH('Fringe by acct'!J36,'Rates lookup'!M:M,0))</f>
        <v>29</v>
      </c>
      <c r="J36" s="91">
        <v>29</v>
      </c>
      <c r="K36">
        <v>28.4</v>
      </c>
      <c r="L36">
        <v>29.9</v>
      </c>
      <c r="M36">
        <v>400690</v>
      </c>
      <c r="N36">
        <v>418910</v>
      </c>
    </row>
    <row r="37" spans="1:20" x14ac:dyDescent="0.3">
      <c r="A37">
        <v>400710</v>
      </c>
      <c r="B37" t="s">
        <v>44</v>
      </c>
      <c r="C37" t="s">
        <v>6</v>
      </c>
      <c r="D37" s="135">
        <f>INDEX('Rates lookup'!G:G,MATCH('Fringe by acct'!E37,'Rates lookup'!H:H,0))</f>
        <v>32</v>
      </c>
      <c r="E37" s="77">
        <f>INDEX('Rates lookup'!H:H,MATCH('Fringe by acct'!F37,'Rates lookup'!I:I,0))</f>
        <v>33.1</v>
      </c>
      <c r="F37" s="77">
        <f>INDEX('Rates lookup'!I:I,MATCH('Fringe by acct'!G37,'Rates lookup'!J:J,0))</f>
        <v>31</v>
      </c>
      <c r="G37" s="77">
        <f>INDEX('Rates lookup'!J:J,MATCH('Fringe by acct'!H37,'Rates lookup'!K:K,0))</f>
        <v>30.8</v>
      </c>
      <c r="H37" s="77">
        <f>INDEX('Rates lookup'!K:K,MATCH('Fringe by acct'!I37,'Rates lookup'!L:L,0))</f>
        <v>29.4</v>
      </c>
      <c r="I37" s="77">
        <f>INDEX('Rates lookup'!L:L,MATCH('Fringe by acct'!J37,'Rates lookup'!M:M,0))</f>
        <v>29</v>
      </c>
      <c r="J37" s="91">
        <v>29</v>
      </c>
      <c r="K37">
        <v>28.4</v>
      </c>
      <c r="L37">
        <v>29.9</v>
      </c>
      <c r="M37">
        <v>400690</v>
      </c>
      <c r="N37">
        <v>418910</v>
      </c>
    </row>
    <row r="38" spans="1:20" x14ac:dyDescent="0.3">
      <c r="A38">
        <v>400711</v>
      </c>
      <c r="B38" t="s">
        <v>45</v>
      </c>
      <c r="C38" t="s">
        <v>6</v>
      </c>
      <c r="D38" s="135">
        <f>INDEX('Rates lookup'!G:G,MATCH('Fringe by acct'!E38,'Rates lookup'!H:H,0))</f>
        <v>32</v>
      </c>
      <c r="E38" s="77">
        <f>INDEX('Rates lookup'!H:H,MATCH('Fringe by acct'!F38,'Rates lookup'!I:I,0))</f>
        <v>33.1</v>
      </c>
      <c r="F38" s="77">
        <f>INDEX('Rates lookup'!I:I,MATCH('Fringe by acct'!G38,'Rates lookup'!J:J,0))</f>
        <v>31</v>
      </c>
      <c r="G38" s="77">
        <f>INDEX('Rates lookup'!J:J,MATCH('Fringe by acct'!H38,'Rates lookup'!K:K,0))</f>
        <v>30.8</v>
      </c>
      <c r="H38" s="77">
        <f>INDEX('Rates lookup'!K:K,MATCH('Fringe by acct'!I38,'Rates lookup'!L:L,0))</f>
        <v>29.4</v>
      </c>
      <c r="I38" s="77">
        <f>INDEX('Rates lookup'!L:L,MATCH('Fringe by acct'!J38,'Rates lookup'!M:M,0))</f>
        <v>29</v>
      </c>
      <c r="J38" s="91">
        <v>29</v>
      </c>
      <c r="K38">
        <v>28.4</v>
      </c>
      <c r="L38">
        <v>29.9</v>
      </c>
      <c r="M38">
        <v>400690</v>
      </c>
      <c r="N38">
        <v>418910</v>
      </c>
    </row>
    <row r="39" spans="1:20" x14ac:dyDescent="0.3">
      <c r="A39">
        <v>400712</v>
      </c>
      <c r="B39" t="s">
        <v>46</v>
      </c>
      <c r="C39" t="s">
        <v>6</v>
      </c>
      <c r="D39" s="135">
        <f>INDEX('Rates lookup'!G:G,MATCH('Fringe by acct'!E39,'Rates lookup'!H:H,0))</f>
        <v>32</v>
      </c>
      <c r="E39" s="77">
        <f>INDEX('Rates lookup'!H:H,MATCH('Fringe by acct'!F39,'Rates lookup'!I:I,0))</f>
        <v>33.1</v>
      </c>
      <c r="F39" s="77">
        <f>INDEX('Rates lookup'!I:I,MATCH('Fringe by acct'!G39,'Rates lookup'!J:J,0))</f>
        <v>31</v>
      </c>
      <c r="G39" s="77">
        <f>INDEX('Rates lookup'!J:J,MATCH('Fringe by acct'!H39,'Rates lookup'!K:K,0))</f>
        <v>30.8</v>
      </c>
      <c r="H39" s="77">
        <f>INDEX('Rates lookup'!K:K,MATCH('Fringe by acct'!I39,'Rates lookup'!L:L,0))</f>
        <v>29.4</v>
      </c>
      <c r="I39" s="77">
        <f>INDEX('Rates lookup'!L:L,MATCH('Fringe by acct'!J39,'Rates lookup'!M:M,0))</f>
        <v>29</v>
      </c>
      <c r="J39" s="91">
        <v>29</v>
      </c>
      <c r="K39">
        <v>28.4</v>
      </c>
      <c r="L39">
        <v>29.9</v>
      </c>
      <c r="M39">
        <v>400690</v>
      </c>
      <c r="N39">
        <v>418910</v>
      </c>
    </row>
    <row r="40" spans="1:20" x14ac:dyDescent="0.3">
      <c r="A40">
        <v>400713</v>
      </c>
      <c r="B40" t="s">
        <v>47</v>
      </c>
      <c r="C40" t="s">
        <v>6</v>
      </c>
      <c r="D40" s="135">
        <f>INDEX('Rates lookup'!G:G,MATCH('Fringe by acct'!E40,'Rates lookup'!H:H,0))</f>
        <v>32</v>
      </c>
      <c r="E40" s="77">
        <f>INDEX('Rates lookup'!H:H,MATCH('Fringe by acct'!F40,'Rates lookup'!I:I,0))</f>
        <v>33.1</v>
      </c>
      <c r="F40" s="77">
        <f>INDEX('Rates lookup'!I:I,MATCH('Fringe by acct'!G40,'Rates lookup'!J:J,0))</f>
        <v>31</v>
      </c>
      <c r="G40" s="77">
        <f>INDEX('Rates lookup'!J:J,MATCH('Fringe by acct'!H40,'Rates lookup'!K:K,0))</f>
        <v>30.8</v>
      </c>
      <c r="H40" s="77">
        <f>INDEX('Rates lookup'!K:K,MATCH('Fringe by acct'!I40,'Rates lookup'!L:L,0))</f>
        <v>29.4</v>
      </c>
      <c r="I40" s="77">
        <f>INDEX('Rates lookup'!L:L,MATCH('Fringe by acct'!J40,'Rates lookup'!M:M,0))</f>
        <v>29</v>
      </c>
      <c r="J40" s="91">
        <v>29</v>
      </c>
      <c r="K40">
        <v>28.4</v>
      </c>
      <c r="L40">
        <v>29.9</v>
      </c>
      <c r="M40">
        <v>400690</v>
      </c>
      <c r="N40">
        <v>418910</v>
      </c>
    </row>
    <row r="41" spans="1:20" x14ac:dyDescent="0.3">
      <c r="A41">
        <v>400714</v>
      </c>
      <c r="B41" t="s">
        <v>48</v>
      </c>
      <c r="C41" t="s">
        <v>6</v>
      </c>
      <c r="D41" s="135">
        <f>INDEX('Rates lookup'!G:G,MATCH('Fringe by acct'!E41,'Rates lookup'!H:H,0))</f>
        <v>32</v>
      </c>
      <c r="E41" s="77">
        <f>INDEX('Rates lookup'!H:H,MATCH('Fringe by acct'!F41,'Rates lookup'!I:I,0))</f>
        <v>33.1</v>
      </c>
      <c r="F41" s="77">
        <f>INDEX('Rates lookup'!I:I,MATCH('Fringe by acct'!G41,'Rates lookup'!J:J,0))</f>
        <v>31</v>
      </c>
      <c r="G41" s="77">
        <f>INDEX('Rates lookup'!J:J,MATCH('Fringe by acct'!H41,'Rates lookup'!K:K,0))</f>
        <v>30.8</v>
      </c>
      <c r="H41" s="77">
        <f>INDEX('Rates lookup'!K:K,MATCH('Fringe by acct'!I41,'Rates lookup'!L:L,0))</f>
        <v>29.4</v>
      </c>
      <c r="I41" s="77">
        <f>INDEX('Rates lookup'!L:L,MATCH('Fringe by acct'!J41,'Rates lookup'!M:M,0))</f>
        <v>29</v>
      </c>
      <c r="J41" s="91">
        <v>29</v>
      </c>
      <c r="K41">
        <v>28.4</v>
      </c>
      <c r="L41">
        <v>29.9</v>
      </c>
      <c r="M41">
        <v>400690</v>
      </c>
      <c r="N41">
        <v>418910</v>
      </c>
    </row>
    <row r="42" spans="1:20" x14ac:dyDescent="0.3">
      <c r="A42">
        <v>400715</v>
      </c>
      <c r="B42" t="s">
        <v>49</v>
      </c>
      <c r="C42" t="s">
        <v>6</v>
      </c>
      <c r="D42" s="135">
        <f>INDEX('Rates lookup'!G:G,MATCH('Fringe by acct'!E42,'Rates lookup'!H:H,0))</f>
        <v>32</v>
      </c>
      <c r="E42" s="77">
        <f>INDEX('Rates lookup'!H:H,MATCH('Fringe by acct'!F42,'Rates lookup'!I:I,0))</f>
        <v>33.1</v>
      </c>
      <c r="F42" s="77">
        <f>INDEX('Rates lookup'!I:I,MATCH('Fringe by acct'!G42,'Rates lookup'!J:J,0))</f>
        <v>31</v>
      </c>
      <c r="G42" s="77">
        <f>INDEX('Rates lookup'!J:J,MATCH('Fringe by acct'!H42,'Rates lookup'!K:K,0))</f>
        <v>30.8</v>
      </c>
      <c r="H42" s="77">
        <f>INDEX('Rates lookup'!K:K,MATCH('Fringe by acct'!I42,'Rates lookup'!L:L,0))</f>
        <v>29.4</v>
      </c>
      <c r="I42" s="77">
        <f>INDEX('Rates lookup'!L:L,MATCH('Fringe by acct'!J42,'Rates lookup'!M:M,0))</f>
        <v>29</v>
      </c>
      <c r="J42" s="91">
        <v>29</v>
      </c>
      <c r="K42">
        <v>28.4</v>
      </c>
      <c r="L42">
        <v>29.9</v>
      </c>
      <c r="M42">
        <v>400690</v>
      </c>
      <c r="N42">
        <v>418910</v>
      </c>
    </row>
    <row r="43" spans="1:20" x14ac:dyDescent="0.3">
      <c r="A43">
        <v>400716</v>
      </c>
      <c r="B43" t="s">
        <v>50</v>
      </c>
      <c r="C43" t="s">
        <v>6</v>
      </c>
      <c r="D43" s="135">
        <f>INDEX('Rates lookup'!G:G,MATCH('Fringe by acct'!E43,'Rates lookup'!H:H,0))</f>
        <v>32</v>
      </c>
      <c r="E43" s="77">
        <f>INDEX('Rates lookup'!H:H,MATCH('Fringe by acct'!F43,'Rates lookup'!I:I,0))</f>
        <v>33.1</v>
      </c>
      <c r="F43" s="77">
        <f>INDEX('Rates lookup'!I:I,MATCH('Fringe by acct'!G43,'Rates lookup'!J:J,0))</f>
        <v>31</v>
      </c>
      <c r="G43" s="77">
        <f>INDEX('Rates lookup'!J:J,MATCH('Fringe by acct'!H43,'Rates lookup'!K:K,0))</f>
        <v>30.8</v>
      </c>
      <c r="H43" s="77">
        <f>INDEX('Rates lookup'!K:K,MATCH('Fringe by acct'!I43,'Rates lookup'!L:L,0))</f>
        <v>29.4</v>
      </c>
      <c r="I43" s="77">
        <f>INDEX('Rates lookup'!L:L,MATCH('Fringe by acct'!J43,'Rates lookup'!M:M,0))</f>
        <v>29</v>
      </c>
      <c r="J43" s="91">
        <v>29</v>
      </c>
      <c r="K43">
        <v>28.4</v>
      </c>
      <c r="L43">
        <v>29.9</v>
      </c>
      <c r="M43">
        <v>400690</v>
      </c>
      <c r="N43">
        <v>419010</v>
      </c>
    </row>
    <row r="44" spans="1:20" x14ac:dyDescent="0.3">
      <c r="A44">
        <v>400741</v>
      </c>
      <c r="B44" t="s">
        <v>51</v>
      </c>
      <c r="C44" t="s">
        <v>6</v>
      </c>
      <c r="D44" s="135">
        <f>INDEX('Rates lookup'!G:G,MATCH('Fringe by acct'!E44,'Rates lookup'!H:H,0))</f>
        <v>32</v>
      </c>
      <c r="E44" s="77">
        <f>INDEX('Rates lookup'!H:H,MATCH('Fringe by acct'!F44,'Rates lookup'!I:I,0))</f>
        <v>33.1</v>
      </c>
      <c r="F44" s="77">
        <f>INDEX('Rates lookup'!I:I,MATCH('Fringe by acct'!G44,'Rates lookup'!J:J,0))</f>
        <v>31</v>
      </c>
      <c r="G44" s="77">
        <f>INDEX('Rates lookup'!J:J,MATCH('Fringe by acct'!H44,'Rates lookup'!K:K,0))</f>
        <v>30.8</v>
      </c>
      <c r="H44" s="77">
        <f>INDEX('Rates lookup'!K:K,MATCH('Fringe by acct'!I44,'Rates lookup'!L:L,0))</f>
        <v>29.4</v>
      </c>
      <c r="I44" s="77">
        <f>INDEX('Rates lookup'!L:L,MATCH('Fringe by acct'!J44,'Rates lookup'!M:M,0))</f>
        <v>29</v>
      </c>
      <c r="J44" s="91">
        <v>29</v>
      </c>
      <c r="K44">
        <v>28.4</v>
      </c>
      <c r="L44">
        <v>29.9</v>
      </c>
      <c r="M44">
        <v>400690</v>
      </c>
      <c r="N44">
        <v>419010</v>
      </c>
    </row>
    <row r="45" spans="1:20" x14ac:dyDescent="0.3">
      <c r="A45">
        <v>400742</v>
      </c>
      <c r="B45" t="s">
        <v>52</v>
      </c>
      <c r="C45" t="s">
        <v>6</v>
      </c>
      <c r="D45" s="135">
        <f>INDEX('Rates lookup'!G:G,MATCH('Fringe by acct'!E45,'Rates lookup'!H:H,0))</f>
        <v>32</v>
      </c>
      <c r="E45" s="77">
        <f>INDEX('Rates lookup'!H:H,MATCH('Fringe by acct'!F45,'Rates lookup'!I:I,0))</f>
        <v>33.1</v>
      </c>
      <c r="F45" s="77">
        <f>INDEX('Rates lookup'!I:I,MATCH('Fringe by acct'!G45,'Rates lookup'!J:J,0))</f>
        <v>31</v>
      </c>
      <c r="G45" s="77">
        <f>INDEX('Rates lookup'!J:J,MATCH('Fringe by acct'!H45,'Rates lookup'!K:K,0))</f>
        <v>30.8</v>
      </c>
      <c r="H45" s="77">
        <f>INDEX('Rates lookup'!K:K,MATCH('Fringe by acct'!I45,'Rates lookup'!L:L,0))</f>
        <v>29.4</v>
      </c>
      <c r="I45" s="77">
        <f>INDEX('Rates lookup'!L:L,MATCH('Fringe by acct'!J45,'Rates lookup'!M:M,0))</f>
        <v>29</v>
      </c>
      <c r="J45" s="91">
        <v>29</v>
      </c>
      <c r="K45">
        <v>28.4</v>
      </c>
      <c r="L45">
        <v>29.9</v>
      </c>
      <c r="M45">
        <v>400690</v>
      </c>
      <c r="N45">
        <v>419010</v>
      </c>
    </row>
    <row r="46" spans="1:20" x14ac:dyDescent="0.3">
      <c r="A46">
        <v>400769</v>
      </c>
      <c r="B46" t="s">
        <v>53</v>
      </c>
      <c r="C46" t="s">
        <v>6</v>
      </c>
      <c r="D46" s="135">
        <f>INDEX('Rates lookup'!G:G,MATCH('Fringe by acct'!E46,'Rates lookup'!H:H,0))</f>
        <v>32</v>
      </c>
      <c r="E46" s="77">
        <f>INDEX('Rates lookup'!H:H,MATCH('Fringe by acct'!F46,'Rates lookup'!I:I,0))</f>
        <v>33.1</v>
      </c>
      <c r="F46" s="77">
        <f>INDEX('Rates lookup'!I:I,MATCH('Fringe by acct'!G46,'Rates lookup'!J:J,0))</f>
        <v>31</v>
      </c>
      <c r="G46" s="77">
        <f>INDEX('Rates lookup'!J:J,MATCH('Fringe by acct'!H46,'Rates lookup'!K:K,0))</f>
        <v>30.8</v>
      </c>
      <c r="H46" s="77">
        <f>INDEX('Rates lookup'!K:K,MATCH('Fringe by acct'!I46,'Rates lookup'!L:L,0))</f>
        <v>29.4</v>
      </c>
      <c r="I46" s="77">
        <f>INDEX('Rates lookup'!L:L,MATCH('Fringe by acct'!J46,'Rates lookup'!M:M,0))</f>
        <v>29</v>
      </c>
      <c r="J46" s="91">
        <v>29</v>
      </c>
      <c r="K46">
        <v>28.4</v>
      </c>
      <c r="L46">
        <v>29.9</v>
      </c>
      <c r="M46">
        <v>400690</v>
      </c>
      <c r="N46">
        <v>419010</v>
      </c>
    </row>
    <row r="47" spans="1:20" x14ac:dyDescent="0.3">
      <c r="A47">
        <v>400790</v>
      </c>
      <c r="B47" t="s">
        <v>54</v>
      </c>
      <c r="C47" t="s">
        <v>14</v>
      </c>
      <c r="D47" s="135">
        <f>INDEX('Rates lookup'!G:G,MATCH('Fringe by acct'!E47,'Rates lookup'!H:H,0))</f>
        <v>0</v>
      </c>
      <c r="E47" s="77">
        <f>INDEX('Rates lookup'!H:H,MATCH('Fringe by acct'!F47,'Rates lookup'!I:I,0))</f>
        <v>0</v>
      </c>
      <c r="F47" s="77">
        <f>INDEX('Rates lookup'!I:I,MATCH('Fringe by acct'!G47,'Rates lookup'!J:J,0))</f>
        <v>0</v>
      </c>
      <c r="G47" s="77">
        <f>INDEX('Rates lookup'!J:J,MATCH('Fringe by acct'!H47,'Rates lookup'!K:K,0))</f>
        <v>0</v>
      </c>
      <c r="H47" s="77">
        <f>INDEX('Rates lookup'!K:K,MATCH('Fringe by acct'!I47,'Rates lookup'!L:L,0))</f>
        <v>0</v>
      </c>
      <c r="I47" s="77">
        <f>INDEX('Rates lookup'!L:L,MATCH('Fringe by acct'!J47,'Rates lookup'!M:M,0))</f>
        <v>0</v>
      </c>
      <c r="J47" s="91">
        <v>0</v>
      </c>
      <c r="K47">
        <v>0</v>
      </c>
      <c r="L47">
        <v>0</v>
      </c>
      <c r="M47">
        <v>400790</v>
      </c>
      <c r="N47">
        <v>419010</v>
      </c>
    </row>
    <row r="48" spans="1:20" x14ac:dyDescent="0.3">
      <c r="A48">
        <v>400840</v>
      </c>
      <c r="B48" t="s">
        <v>55</v>
      </c>
      <c r="C48" t="s">
        <v>14</v>
      </c>
      <c r="D48" s="135">
        <f>INDEX('Rates lookup'!G:G,MATCH('Fringe by acct'!E48,'Rates lookup'!H:H,0))</f>
        <v>0</v>
      </c>
      <c r="E48" s="77">
        <f>INDEX('Rates lookup'!H:H,MATCH('Fringe by acct'!F48,'Rates lookup'!I:I,0))</f>
        <v>0</v>
      </c>
      <c r="F48" s="77">
        <f>INDEX('Rates lookup'!I:I,MATCH('Fringe by acct'!G48,'Rates lookup'!J:J,0))</f>
        <v>0</v>
      </c>
      <c r="G48" s="77">
        <f>INDEX('Rates lookup'!J:J,MATCH('Fringe by acct'!H48,'Rates lookup'!K:K,0))</f>
        <v>0</v>
      </c>
      <c r="H48" s="77">
        <f>INDEX('Rates lookup'!K:K,MATCH('Fringe by acct'!I48,'Rates lookup'!L:L,0))</f>
        <v>0</v>
      </c>
      <c r="I48" s="77">
        <f>INDEX('Rates lookup'!L:L,MATCH('Fringe by acct'!J48,'Rates lookup'!M:M,0))</f>
        <v>0</v>
      </c>
      <c r="J48" s="91">
        <v>0</v>
      </c>
      <c r="K48">
        <v>0</v>
      </c>
      <c r="L48">
        <v>0</v>
      </c>
      <c r="M48">
        <v>400790</v>
      </c>
      <c r="N48">
        <v>419010</v>
      </c>
    </row>
    <row r="49" spans="1:14" x14ac:dyDescent="0.3">
      <c r="A49">
        <v>400889</v>
      </c>
      <c r="B49" t="s">
        <v>56</v>
      </c>
      <c r="C49" t="s">
        <v>14</v>
      </c>
      <c r="D49" s="135">
        <f>INDEX('Rates lookup'!G:G,MATCH('Fringe by acct'!E49,'Rates lookup'!H:H,0))</f>
        <v>0</v>
      </c>
      <c r="E49" s="77">
        <f>INDEX('Rates lookup'!H:H,MATCH('Fringe by acct'!F49,'Rates lookup'!I:I,0))</f>
        <v>0</v>
      </c>
      <c r="F49" s="77">
        <f>INDEX('Rates lookup'!I:I,MATCH('Fringe by acct'!G49,'Rates lookup'!J:J,0))</f>
        <v>0</v>
      </c>
      <c r="G49" s="77">
        <f>INDEX('Rates lookup'!J:J,MATCH('Fringe by acct'!H49,'Rates lookup'!K:K,0))</f>
        <v>0</v>
      </c>
      <c r="H49" s="77">
        <f>INDEX('Rates lookup'!K:K,MATCH('Fringe by acct'!I49,'Rates lookup'!L:L,0))</f>
        <v>0</v>
      </c>
      <c r="I49" s="77">
        <f>INDEX('Rates lookup'!L:L,MATCH('Fringe by acct'!J49,'Rates lookup'!M:M,0))</f>
        <v>0</v>
      </c>
      <c r="J49" s="91">
        <v>0</v>
      </c>
      <c r="K49">
        <v>0</v>
      </c>
      <c r="L49">
        <v>0</v>
      </c>
      <c r="M49">
        <v>400790</v>
      </c>
      <c r="N49">
        <v>419010</v>
      </c>
    </row>
    <row r="50" spans="1:14" x14ac:dyDescent="0.3">
      <c r="A50">
        <v>400890</v>
      </c>
      <c r="B50" t="s">
        <v>57</v>
      </c>
      <c r="C50" t="s">
        <v>6</v>
      </c>
      <c r="D50" s="135">
        <f>INDEX('Rates lookup'!G:G,MATCH('Fringe by acct'!E50,'Rates lookup'!H:H,0))</f>
        <v>32</v>
      </c>
      <c r="E50" s="77">
        <f>INDEX('Rates lookup'!H:H,MATCH('Fringe by acct'!F50,'Rates lookup'!I:I,0))</f>
        <v>33.1</v>
      </c>
      <c r="F50" s="77">
        <f>INDEX('Rates lookup'!I:I,MATCH('Fringe by acct'!G50,'Rates lookup'!J:J,0))</f>
        <v>31</v>
      </c>
      <c r="G50" s="77">
        <f>INDEX('Rates lookup'!J:J,MATCH('Fringe by acct'!H50,'Rates lookup'!K:K,0))</f>
        <v>30.8</v>
      </c>
      <c r="H50" s="77">
        <f>INDEX('Rates lookup'!K:K,MATCH('Fringe by acct'!I50,'Rates lookup'!L:L,0))</f>
        <v>29.4</v>
      </c>
      <c r="I50" s="77">
        <f>INDEX('Rates lookup'!L:L,MATCH('Fringe by acct'!J50,'Rates lookup'!M:M,0))</f>
        <v>29</v>
      </c>
      <c r="J50" s="91">
        <v>29</v>
      </c>
      <c r="K50">
        <v>28.4</v>
      </c>
      <c r="L50">
        <v>29.9</v>
      </c>
      <c r="M50">
        <v>400790</v>
      </c>
      <c r="N50">
        <v>419110</v>
      </c>
    </row>
    <row r="51" spans="1:14" x14ac:dyDescent="0.3">
      <c r="A51">
        <v>400905</v>
      </c>
      <c r="B51" t="s">
        <v>58</v>
      </c>
      <c r="C51" t="s">
        <v>6</v>
      </c>
      <c r="D51" s="135">
        <f>INDEX('Rates lookup'!G:G,MATCH('Fringe by acct'!E51,'Rates lookup'!H:H,0))</f>
        <v>32</v>
      </c>
      <c r="E51" s="77">
        <f>INDEX('Rates lookup'!H:H,MATCH('Fringe by acct'!F51,'Rates lookup'!I:I,0))</f>
        <v>33.1</v>
      </c>
      <c r="F51" s="77">
        <f>INDEX('Rates lookup'!I:I,MATCH('Fringe by acct'!G51,'Rates lookup'!J:J,0))</f>
        <v>31</v>
      </c>
      <c r="G51" s="77">
        <f>INDEX('Rates lookup'!J:J,MATCH('Fringe by acct'!H51,'Rates lookup'!K:K,0))</f>
        <v>30.8</v>
      </c>
      <c r="H51" s="77">
        <f>INDEX('Rates lookup'!K:K,MATCH('Fringe by acct'!I51,'Rates lookup'!L:L,0))</f>
        <v>29.4</v>
      </c>
      <c r="I51" s="77">
        <f>INDEX('Rates lookup'!L:L,MATCH('Fringe by acct'!J51,'Rates lookup'!M:M,0))</f>
        <v>29</v>
      </c>
      <c r="J51" s="91">
        <v>29</v>
      </c>
      <c r="K51">
        <v>28.4</v>
      </c>
      <c r="L51">
        <v>29.9</v>
      </c>
      <c r="M51">
        <v>400790</v>
      </c>
      <c r="N51">
        <v>419110</v>
      </c>
    </row>
    <row r="52" spans="1:14" x14ac:dyDescent="0.3">
      <c r="A52">
        <v>400926</v>
      </c>
      <c r="B52" t="s">
        <v>59</v>
      </c>
      <c r="C52" t="s">
        <v>6</v>
      </c>
      <c r="D52" s="135">
        <f>INDEX('Rates lookup'!G:G,MATCH('Fringe by acct'!E52,'Rates lookup'!H:H,0))</f>
        <v>32</v>
      </c>
      <c r="E52" s="77">
        <f>INDEX('Rates lookup'!H:H,MATCH('Fringe by acct'!F52,'Rates lookup'!I:I,0))</f>
        <v>33.1</v>
      </c>
      <c r="F52" s="77">
        <f>INDEX('Rates lookup'!I:I,MATCH('Fringe by acct'!G52,'Rates lookup'!J:J,0))</f>
        <v>31</v>
      </c>
      <c r="G52" s="77">
        <f>INDEX('Rates lookup'!J:J,MATCH('Fringe by acct'!H52,'Rates lookup'!K:K,0))</f>
        <v>30.8</v>
      </c>
      <c r="H52" s="77">
        <f>INDEX('Rates lookup'!K:K,MATCH('Fringe by acct'!I52,'Rates lookup'!L:L,0))</f>
        <v>29.4</v>
      </c>
      <c r="I52" s="77">
        <f>INDEX('Rates lookup'!L:L,MATCH('Fringe by acct'!J52,'Rates lookup'!M:M,0))</f>
        <v>29</v>
      </c>
      <c r="J52" s="91">
        <v>29</v>
      </c>
      <c r="K52">
        <v>28.4</v>
      </c>
      <c r="L52">
        <v>29.9</v>
      </c>
      <c r="M52">
        <v>400790</v>
      </c>
      <c r="N52">
        <v>419110</v>
      </c>
    </row>
    <row r="53" spans="1:14" x14ac:dyDescent="0.3">
      <c r="A53">
        <v>400930</v>
      </c>
      <c r="B53" t="s">
        <v>60</v>
      </c>
      <c r="C53" t="s">
        <v>6</v>
      </c>
      <c r="D53" s="135">
        <f>INDEX('Rates lookup'!G:G,MATCH('Fringe by acct'!E53,'Rates lookup'!H:H,0))</f>
        <v>32</v>
      </c>
      <c r="E53" s="77">
        <f>INDEX('Rates lookup'!H:H,MATCH('Fringe by acct'!F53,'Rates lookup'!I:I,0))</f>
        <v>33.1</v>
      </c>
      <c r="F53" s="77">
        <f>INDEX('Rates lookup'!I:I,MATCH('Fringe by acct'!G53,'Rates lookup'!J:J,0))</f>
        <v>31</v>
      </c>
      <c r="G53" s="77">
        <f>INDEX('Rates lookup'!J:J,MATCH('Fringe by acct'!H53,'Rates lookup'!K:K,0))</f>
        <v>30.8</v>
      </c>
      <c r="H53" s="77">
        <f>INDEX('Rates lookup'!K:K,MATCH('Fringe by acct'!I53,'Rates lookup'!L:L,0))</f>
        <v>29.4</v>
      </c>
      <c r="I53" s="77">
        <f>INDEX('Rates lookup'!L:L,MATCH('Fringe by acct'!J53,'Rates lookup'!M:M,0))</f>
        <v>29</v>
      </c>
      <c r="J53" s="91">
        <v>29</v>
      </c>
      <c r="K53">
        <v>28.4</v>
      </c>
      <c r="L53">
        <v>29.9</v>
      </c>
      <c r="M53">
        <v>400790</v>
      </c>
      <c r="N53">
        <v>419110</v>
      </c>
    </row>
    <row r="54" spans="1:14" x14ac:dyDescent="0.3">
      <c r="A54">
        <v>400960</v>
      </c>
      <c r="B54" t="s">
        <v>61</v>
      </c>
      <c r="C54" t="s">
        <v>6</v>
      </c>
      <c r="D54" s="135">
        <f>INDEX('Rates lookup'!G:G,MATCH('Fringe by acct'!E54,'Rates lookup'!H:H,0))</f>
        <v>32</v>
      </c>
      <c r="E54" s="77">
        <f>INDEX('Rates lookup'!H:H,MATCH('Fringe by acct'!F54,'Rates lookup'!I:I,0))</f>
        <v>33.1</v>
      </c>
      <c r="F54" s="77">
        <f>INDEX('Rates lookup'!I:I,MATCH('Fringe by acct'!G54,'Rates lookup'!J:J,0))</f>
        <v>31</v>
      </c>
      <c r="G54" s="77">
        <f>INDEX('Rates lookup'!J:J,MATCH('Fringe by acct'!H54,'Rates lookup'!K:K,0))</f>
        <v>30.8</v>
      </c>
      <c r="H54" s="77">
        <f>INDEX('Rates lookup'!K:K,MATCH('Fringe by acct'!I54,'Rates lookup'!L:L,0))</f>
        <v>29.4</v>
      </c>
      <c r="I54" s="77">
        <f>INDEX('Rates lookup'!L:L,MATCH('Fringe by acct'!J54,'Rates lookup'!M:M,0))</f>
        <v>29</v>
      </c>
      <c r="J54" s="91">
        <v>29</v>
      </c>
      <c r="K54">
        <v>28.4</v>
      </c>
      <c r="L54">
        <v>29.9</v>
      </c>
      <c r="M54">
        <v>400790</v>
      </c>
      <c r="N54">
        <v>419110</v>
      </c>
    </row>
    <row r="55" spans="1:14" x14ac:dyDescent="0.3">
      <c r="A55">
        <v>400985</v>
      </c>
      <c r="B55" t="s">
        <v>62</v>
      </c>
      <c r="C55" t="s">
        <v>6</v>
      </c>
      <c r="D55" s="135">
        <f>INDEX('Rates lookup'!G:G,MATCH('Fringe by acct'!E55,'Rates lookup'!H:H,0))</f>
        <v>32</v>
      </c>
      <c r="E55" s="77">
        <f>INDEX('Rates lookup'!H:H,MATCH('Fringe by acct'!F55,'Rates lookup'!I:I,0))</f>
        <v>33.1</v>
      </c>
      <c r="F55" s="77">
        <f>INDEX('Rates lookup'!I:I,MATCH('Fringe by acct'!G55,'Rates lookup'!J:J,0))</f>
        <v>31</v>
      </c>
      <c r="G55" s="77">
        <f>INDEX('Rates lookup'!J:J,MATCH('Fringe by acct'!H55,'Rates lookup'!K:K,0))</f>
        <v>30.8</v>
      </c>
      <c r="H55" s="77">
        <f>INDEX('Rates lookup'!K:K,MATCH('Fringe by acct'!I55,'Rates lookup'!L:L,0))</f>
        <v>29.4</v>
      </c>
      <c r="I55" s="77">
        <f>INDEX('Rates lookup'!L:L,MATCH('Fringe by acct'!J55,'Rates lookup'!M:M,0))</f>
        <v>29</v>
      </c>
      <c r="J55" s="91">
        <v>29</v>
      </c>
      <c r="K55">
        <v>28.4</v>
      </c>
      <c r="L55">
        <v>29.9</v>
      </c>
      <c r="M55">
        <v>400790</v>
      </c>
      <c r="N55">
        <v>419110</v>
      </c>
    </row>
    <row r="56" spans="1:14" x14ac:dyDescent="0.3">
      <c r="A56">
        <v>400995</v>
      </c>
      <c r="B56" t="s">
        <v>63</v>
      </c>
      <c r="C56" t="s">
        <v>6</v>
      </c>
      <c r="D56" s="135">
        <f>INDEX('Rates lookup'!G:G,MATCH('Fringe by acct'!E56,'Rates lookup'!H:H,0))</f>
        <v>32</v>
      </c>
      <c r="E56" s="77">
        <f>INDEX('Rates lookup'!H:H,MATCH('Fringe by acct'!F56,'Rates lookup'!I:I,0))</f>
        <v>33.1</v>
      </c>
      <c r="F56" s="77">
        <f>INDEX('Rates lookup'!I:I,MATCH('Fringe by acct'!G56,'Rates lookup'!J:J,0))</f>
        <v>31</v>
      </c>
      <c r="G56" s="77">
        <f>INDEX('Rates lookup'!J:J,MATCH('Fringe by acct'!H56,'Rates lookup'!K:K,0))</f>
        <v>30.8</v>
      </c>
      <c r="H56" s="77">
        <f>INDEX('Rates lookup'!K:K,MATCH('Fringe by acct'!I56,'Rates lookup'!L:L,0))</f>
        <v>29.4</v>
      </c>
      <c r="I56" s="77">
        <f>INDEX('Rates lookup'!L:L,MATCH('Fringe by acct'!J56,'Rates lookup'!M:M,0))</f>
        <v>29</v>
      </c>
      <c r="J56" s="91">
        <v>29</v>
      </c>
      <c r="K56">
        <v>28.4</v>
      </c>
      <c r="L56">
        <v>29.9</v>
      </c>
      <c r="M56">
        <v>400790</v>
      </c>
      <c r="N56">
        <v>419110</v>
      </c>
    </row>
    <row r="57" spans="1:14" x14ac:dyDescent="0.3">
      <c r="A57">
        <v>401005</v>
      </c>
      <c r="B57" t="s">
        <v>64</v>
      </c>
      <c r="C57" t="s">
        <v>65</v>
      </c>
      <c r="D57" s="135">
        <f>INDEX('Rates lookup'!G:G,MATCH('Fringe by acct'!E57,'Rates lookup'!H:H,0))</f>
        <v>11.7</v>
      </c>
      <c r="E57" s="77">
        <f>INDEX('Rates lookup'!H:H,MATCH('Fringe by acct'!F57,'Rates lookup'!I:I,0))</f>
        <v>14.2</v>
      </c>
      <c r="F57" s="77">
        <f>INDEX('Rates lookup'!I:I,MATCH('Fringe by acct'!G57,'Rates lookup'!J:J,0))</f>
        <v>14.6</v>
      </c>
      <c r="G57" s="77">
        <f>INDEX('Rates lookup'!J:J,MATCH('Fringe by acct'!H57,'Rates lookup'!K:K,0))</f>
        <v>15</v>
      </c>
      <c r="H57" s="77">
        <f>INDEX('Rates lookup'!K:K,MATCH('Fringe by acct'!I57,'Rates lookup'!L:L,0))</f>
        <v>16.5</v>
      </c>
      <c r="I57" s="77">
        <f>INDEX('Rates lookup'!L:L,MATCH('Fringe by acct'!J57,'Rates lookup'!M:M,0))</f>
        <v>16</v>
      </c>
      <c r="J57" s="91">
        <v>17.7</v>
      </c>
      <c r="K57">
        <v>15.8</v>
      </c>
      <c r="L57">
        <v>15.8</v>
      </c>
      <c r="M57">
        <v>401005</v>
      </c>
      <c r="N57">
        <v>421210</v>
      </c>
    </row>
    <row r="58" spans="1:14" x14ac:dyDescent="0.3">
      <c r="A58">
        <v>401010</v>
      </c>
      <c r="B58" t="s">
        <v>66</v>
      </c>
      <c r="C58" t="s">
        <v>65</v>
      </c>
      <c r="D58" s="135">
        <f>INDEX('Rates lookup'!G:G,MATCH('Fringe by acct'!E58,'Rates lookup'!H:H,0))</f>
        <v>11.7</v>
      </c>
      <c r="E58" s="77">
        <f>INDEX('Rates lookup'!H:H,MATCH('Fringe by acct'!F58,'Rates lookup'!I:I,0))</f>
        <v>14.2</v>
      </c>
      <c r="F58" s="77">
        <f>INDEX('Rates lookup'!I:I,MATCH('Fringe by acct'!G58,'Rates lookup'!J:J,0))</f>
        <v>14.6</v>
      </c>
      <c r="G58" s="77">
        <f>INDEX('Rates lookup'!J:J,MATCH('Fringe by acct'!H58,'Rates lookup'!K:K,0))</f>
        <v>15</v>
      </c>
      <c r="H58" s="77">
        <f>INDEX('Rates lookup'!K:K,MATCH('Fringe by acct'!I58,'Rates lookup'!L:L,0))</f>
        <v>16.5</v>
      </c>
      <c r="I58" s="77">
        <f>INDEX('Rates lookup'!L:L,MATCH('Fringe by acct'!J58,'Rates lookup'!M:M,0))</f>
        <v>16</v>
      </c>
      <c r="J58" s="91">
        <v>17.7</v>
      </c>
      <c r="K58">
        <v>15.8</v>
      </c>
      <c r="L58">
        <v>15.8</v>
      </c>
      <c r="M58">
        <v>401005</v>
      </c>
      <c r="N58">
        <v>421210</v>
      </c>
    </row>
    <row r="59" spans="1:14" x14ac:dyDescent="0.3">
      <c r="A59">
        <v>401049</v>
      </c>
      <c r="B59" t="s">
        <v>67</v>
      </c>
      <c r="C59" t="s">
        <v>65</v>
      </c>
      <c r="D59" s="135">
        <f>INDEX('Rates lookup'!G:G,MATCH('Fringe by acct'!E59,'Rates lookup'!H:H,0))</f>
        <v>11.7</v>
      </c>
      <c r="E59" s="77">
        <f>INDEX('Rates lookup'!H:H,MATCH('Fringe by acct'!F59,'Rates lookup'!I:I,0))</f>
        <v>14.2</v>
      </c>
      <c r="F59" s="77">
        <f>INDEX('Rates lookup'!I:I,MATCH('Fringe by acct'!G59,'Rates lookup'!J:J,0))</f>
        <v>14.6</v>
      </c>
      <c r="G59" s="77">
        <f>INDEX('Rates lookup'!J:J,MATCH('Fringe by acct'!H59,'Rates lookup'!K:K,0))</f>
        <v>15</v>
      </c>
      <c r="H59" s="77">
        <f>INDEX('Rates lookup'!K:K,MATCH('Fringe by acct'!I59,'Rates lookup'!L:L,0))</f>
        <v>16.5</v>
      </c>
      <c r="I59" s="77">
        <f>INDEX('Rates lookup'!L:L,MATCH('Fringe by acct'!J59,'Rates lookup'!M:M,0))</f>
        <v>16</v>
      </c>
      <c r="J59" s="91">
        <v>17.7</v>
      </c>
      <c r="K59">
        <v>15.8</v>
      </c>
      <c r="L59">
        <v>15.8</v>
      </c>
      <c r="M59">
        <v>401005</v>
      </c>
      <c r="N59">
        <v>421210</v>
      </c>
    </row>
    <row r="60" spans="1:14" x14ac:dyDescent="0.3">
      <c r="A60">
        <v>401050</v>
      </c>
      <c r="B60" t="s">
        <v>68</v>
      </c>
      <c r="C60" t="s">
        <v>65</v>
      </c>
      <c r="D60" s="135">
        <f>INDEX('Rates lookup'!G:G,MATCH('Fringe by acct'!E60,'Rates lookup'!H:H,0))</f>
        <v>11.7</v>
      </c>
      <c r="E60" s="77">
        <f>INDEX('Rates lookup'!H:H,MATCH('Fringe by acct'!F60,'Rates lookup'!I:I,0))</f>
        <v>14.2</v>
      </c>
      <c r="F60" s="77">
        <f>INDEX('Rates lookup'!I:I,MATCH('Fringe by acct'!G60,'Rates lookup'!J:J,0))</f>
        <v>14.6</v>
      </c>
      <c r="G60" s="77">
        <f>INDEX('Rates lookup'!J:J,MATCH('Fringe by acct'!H60,'Rates lookup'!K:K,0))</f>
        <v>15</v>
      </c>
      <c r="H60" s="77">
        <f>INDEX('Rates lookup'!K:K,MATCH('Fringe by acct'!I60,'Rates lookup'!L:L,0))</f>
        <v>16.5</v>
      </c>
      <c r="I60" s="77">
        <f>INDEX('Rates lookup'!L:L,MATCH('Fringe by acct'!J60,'Rates lookup'!M:M,0))</f>
        <v>16</v>
      </c>
      <c r="J60" s="91">
        <v>17.7</v>
      </c>
      <c r="K60">
        <v>15.8</v>
      </c>
      <c r="L60">
        <v>15.8</v>
      </c>
      <c r="M60">
        <v>401050</v>
      </c>
      <c r="N60">
        <v>421310</v>
      </c>
    </row>
    <row r="61" spans="1:14" x14ac:dyDescent="0.3">
      <c r="A61">
        <v>401055</v>
      </c>
      <c r="B61" t="s">
        <v>69</v>
      </c>
      <c r="C61" t="s">
        <v>65</v>
      </c>
      <c r="D61" s="135">
        <f>INDEX('Rates lookup'!G:G,MATCH('Fringe by acct'!E61,'Rates lookup'!H:H,0))</f>
        <v>11.7</v>
      </c>
      <c r="E61" s="77">
        <f>INDEX('Rates lookup'!H:H,MATCH('Fringe by acct'!F61,'Rates lookup'!I:I,0))</f>
        <v>14.2</v>
      </c>
      <c r="F61" s="77">
        <f>INDEX('Rates lookup'!I:I,MATCH('Fringe by acct'!G61,'Rates lookup'!J:J,0))</f>
        <v>14.6</v>
      </c>
      <c r="G61" s="77">
        <f>INDEX('Rates lookup'!J:J,MATCH('Fringe by acct'!H61,'Rates lookup'!K:K,0))</f>
        <v>15</v>
      </c>
      <c r="H61" s="77">
        <f>INDEX('Rates lookup'!K:K,MATCH('Fringe by acct'!I61,'Rates lookup'!L:L,0))</f>
        <v>16.5</v>
      </c>
      <c r="I61" s="77">
        <f>INDEX('Rates lookup'!L:L,MATCH('Fringe by acct'!J61,'Rates lookup'!M:M,0))</f>
        <v>16</v>
      </c>
      <c r="J61" s="91">
        <v>17.7</v>
      </c>
      <c r="K61">
        <v>15.8</v>
      </c>
      <c r="L61">
        <v>15.8</v>
      </c>
      <c r="M61">
        <v>401050</v>
      </c>
      <c r="N61">
        <v>421310</v>
      </c>
    </row>
    <row r="62" spans="1:14" x14ac:dyDescent="0.3">
      <c r="A62">
        <v>401069</v>
      </c>
      <c r="B62" t="s">
        <v>70</v>
      </c>
      <c r="C62" t="s">
        <v>65</v>
      </c>
      <c r="D62" s="135">
        <f>INDEX('Rates lookup'!G:G,MATCH('Fringe by acct'!E62,'Rates lookup'!H:H,0))</f>
        <v>11.7</v>
      </c>
      <c r="E62" s="77">
        <f>INDEX('Rates lookup'!H:H,MATCH('Fringe by acct'!F62,'Rates lookup'!I:I,0))</f>
        <v>14.2</v>
      </c>
      <c r="F62" s="77">
        <f>INDEX('Rates lookup'!I:I,MATCH('Fringe by acct'!G62,'Rates lookup'!J:J,0))</f>
        <v>14.6</v>
      </c>
      <c r="G62" s="77">
        <f>INDEX('Rates lookup'!J:J,MATCH('Fringe by acct'!H62,'Rates lookup'!K:K,0))</f>
        <v>15</v>
      </c>
      <c r="H62" s="77">
        <f>INDEX('Rates lookup'!K:K,MATCH('Fringe by acct'!I62,'Rates lookup'!L:L,0))</f>
        <v>16.5</v>
      </c>
      <c r="I62" s="77">
        <f>INDEX('Rates lookup'!L:L,MATCH('Fringe by acct'!J62,'Rates lookup'!M:M,0))</f>
        <v>16</v>
      </c>
      <c r="J62" s="91">
        <v>17.7</v>
      </c>
      <c r="K62">
        <v>15.8</v>
      </c>
      <c r="L62">
        <v>15.8</v>
      </c>
      <c r="M62">
        <v>401050</v>
      </c>
      <c r="N62">
        <v>421310</v>
      </c>
    </row>
    <row r="63" spans="1:14" x14ac:dyDescent="0.3">
      <c r="A63">
        <v>401070</v>
      </c>
      <c r="B63" t="s">
        <v>71</v>
      </c>
      <c r="C63" t="s">
        <v>65</v>
      </c>
      <c r="D63" s="135">
        <f>INDEX('Rates lookup'!G:G,MATCH('Fringe by acct'!E63,'Rates lookup'!H:H,0))</f>
        <v>11.7</v>
      </c>
      <c r="E63" s="77">
        <f>INDEX('Rates lookup'!H:H,MATCH('Fringe by acct'!F63,'Rates lookup'!I:I,0))</f>
        <v>14.2</v>
      </c>
      <c r="F63" s="77">
        <f>INDEX('Rates lookup'!I:I,MATCH('Fringe by acct'!G63,'Rates lookup'!J:J,0))</f>
        <v>14.6</v>
      </c>
      <c r="G63" s="77">
        <f>INDEX('Rates lookup'!J:J,MATCH('Fringe by acct'!H63,'Rates lookup'!K:K,0))</f>
        <v>15</v>
      </c>
      <c r="H63" s="77">
        <f>INDEX('Rates lookup'!K:K,MATCH('Fringe by acct'!I63,'Rates lookup'!L:L,0))</f>
        <v>16.5</v>
      </c>
      <c r="I63" s="77">
        <f>INDEX('Rates lookup'!L:L,MATCH('Fringe by acct'!J63,'Rates lookup'!M:M,0))</f>
        <v>16</v>
      </c>
      <c r="J63" s="91">
        <v>17.7</v>
      </c>
      <c r="K63">
        <v>15.8</v>
      </c>
      <c r="L63">
        <v>15.8</v>
      </c>
      <c r="M63">
        <v>401070</v>
      </c>
      <c r="N63">
        <v>421370</v>
      </c>
    </row>
    <row r="64" spans="1:14" x14ac:dyDescent="0.3">
      <c r="A64">
        <v>401075</v>
      </c>
      <c r="B64" t="s">
        <v>72</v>
      </c>
      <c r="C64" t="s">
        <v>65</v>
      </c>
      <c r="D64" s="135">
        <f>INDEX('Rates lookup'!G:G,MATCH('Fringe by acct'!E64,'Rates lookup'!H:H,0))</f>
        <v>11.7</v>
      </c>
      <c r="E64" s="77">
        <f>INDEX('Rates lookup'!H:H,MATCH('Fringe by acct'!F64,'Rates lookup'!I:I,0))</f>
        <v>14.2</v>
      </c>
      <c r="F64" s="77">
        <f>INDEX('Rates lookup'!I:I,MATCH('Fringe by acct'!G64,'Rates lookup'!J:J,0))</f>
        <v>14.6</v>
      </c>
      <c r="G64" s="77">
        <f>INDEX('Rates lookup'!J:J,MATCH('Fringe by acct'!H64,'Rates lookup'!K:K,0))</f>
        <v>15</v>
      </c>
      <c r="H64" s="77">
        <f>INDEX('Rates lookup'!K:K,MATCH('Fringe by acct'!I64,'Rates lookup'!L:L,0))</f>
        <v>16.5</v>
      </c>
      <c r="I64" s="77">
        <f>INDEX('Rates lookup'!L:L,MATCH('Fringe by acct'!J64,'Rates lookup'!M:M,0))</f>
        <v>16</v>
      </c>
      <c r="J64" s="91">
        <v>17.7</v>
      </c>
      <c r="K64">
        <v>15.8</v>
      </c>
      <c r="L64">
        <v>15.8</v>
      </c>
      <c r="M64">
        <v>401070</v>
      </c>
      <c r="N64">
        <v>421370</v>
      </c>
    </row>
    <row r="65" spans="1:14" x14ac:dyDescent="0.3">
      <c r="A65">
        <v>401099</v>
      </c>
      <c r="B65" t="s">
        <v>73</v>
      </c>
      <c r="C65" t="s">
        <v>65</v>
      </c>
      <c r="D65" s="135">
        <f>INDEX('Rates lookup'!G:G,MATCH('Fringe by acct'!E65,'Rates lookup'!H:H,0))</f>
        <v>11.7</v>
      </c>
      <c r="E65" s="77">
        <f>INDEX('Rates lookup'!H:H,MATCH('Fringe by acct'!F65,'Rates lookup'!I:I,0))</f>
        <v>14.2</v>
      </c>
      <c r="F65" s="77">
        <f>INDEX('Rates lookup'!I:I,MATCH('Fringe by acct'!G65,'Rates lookup'!J:J,0))</f>
        <v>14.6</v>
      </c>
      <c r="G65" s="77">
        <f>INDEX('Rates lookup'!J:J,MATCH('Fringe by acct'!H65,'Rates lookup'!K:K,0))</f>
        <v>15</v>
      </c>
      <c r="H65" s="77">
        <f>INDEX('Rates lookup'!K:K,MATCH('Fringe by acct'!I65,'Rates lookup'!L:L,0))</f>
        <v>16.5</v>
      </c>
      <c r="I65" s="77">
        <f>INDEX('Rates lookup'!L:L,MATCH('Fringe by acct'!J65,'Rates lookup'!M:M,0))</f>
        <v>16</v>
      </c>
      <c r="J65" s="91">
        <v>17.7</v>
      </c>
      <c r="K65">
        <v>15.8</v>
      </c>
      <c r="L65">
        <v>15.8</v>
      </c>
      <c r="M65">
        <v>401070</v>
      </c>
      <c r="N65">
        <v>421370</v>
      </c>
    </row>
    <row r="66" spans="1:14" x14ac:dyDescent="0.3">
      <c r="A66">
        <v>401100</v>
      </c>
      <c r="B66" t="s">
        <v>74</v>
      </c>
      <c r="C66" t="s">
        <v>65</v>
      </c>
      <c r="D66" s="135">
        <f>INDEX('Rates lookup'!G:G,MATCH('Fringe by acct'!E66,'Rates lookup'!H:H,0))</f>
        <v>11.7</v>
      </c>
      <c r="E66" s="77">
        <f>INDEX('Rates lookup'!H:H,MATCH('Fringe by acct'!F66,'Rates lookup'!I:I,0))</f>
        <v>14.2</v>
      </c>
      <c r="F66" s="77">
        <f>INDEX('Rates lookup'!I:I,MATCH('Fringe by acct'!G66,'Rates lookup'!J:J,0))</f>
        <v>14.6</v>
      </c>
      <c r="G66" s="77">
        <f>INDEX('Rates lookup'!J:J,MATCH('Fringe by acct'!H66,'Rates lookup'!K:K,0))</f>
        <v>15</v>
      </c>
      <c r="H66" s="77">
        <f>INDEX('Rates lookup'!K:K,MATCH('Fringe by acct'!I66,'Rates lookup'!L:L,0))</f>
        <v>16.5</v>
      </c>
      <c r="I66" s="77">
        <f>INDEX('Rates lookup'!L:L,MATCH('Fringe by acct'!J66,'Rates lookup'!M:M,0))</f>
        <v>16</v>
      </c>
      <c r="J66" s="91">
        <v>17.7</v>
      </c>
      <c r="K66">
        <v>15.8</v>
      </c>
      <c r="L66">
        <v>15.8</v>
      </c>
      <c r="M66">
        <v>401100</v>
      </c>
      <c r="N66">
        <v>421010</v>
      </c>
    </row>
    <row r="67" spans="1:14" x14ac:dyDescent="0.3">
      <c r="A67">
        <v>401110</v>
      </c>
      <c r="B67" t="s">
        <v>75</v>
      </c>
      <c r="C67" t="s">
        <v>65</v>
      </c>
      <c r="D67" s="135">
        <f>INDEX('Rates lookup'!G:G,MATCH('Fringe by acct'!E67,'Rates lookup'!H:H,0))</f>
        <v>11.7</v>
      </c>
      <c r="E67" s="77">
        <f>INDEX('Rates lookup'!H:H,MATCH('Fringe by acct'!F67,'Rates lookup'!I:I,0))</f>
        <v>14.2</v>
      </c>
      <c r="F67" s="77">
        <f>INDEX('Rates lookup'!I:I,MATCH('Fringe by acct'!G67,'Rates lookup'!J:J,0))</f>
        <v>14.6</v>
      </c>
      <c r="G67" s="77">
        <f>INDEX('Rates lookup'!J:J,MATCH('Fringe by acct'!H67,'Rates lookup'!K:K,0))</f>
        <v>15</v>
      </c>
      <c r="H67" s="77">
        <f>INDEX('Rates lookup'!K:K,MATCH('Fringe by acct'!I67,'Rates lookup'!L:L,0))</f>
        <v>16.5</v>
      </c>
      <c r="I67" s="77">
        <f>INDEX('Rates lookup'!L:L,MATCH('Fringe by acct'!J67,'Rates lookup'!M:M,0))</f>
        <v>16</v>
      </c>
      <c r="J67" s="91">
        <v>17.7</v>
      </c>
      <c r="K67">
        <v>15.8</v>
      </c>
      <c r="L67">
        <v>15.8</v>
      </c>
      <c r="M67">
        <v>401100</v>
      </c>
      <c r="N67">
        <v>421010</v>
      </c>
    </row>
    <row r="68" spans="1:14" x14ac:dyDescent="0.3">
      <c r="A68">
        <v>401141</v>
      </c>
      <c r="B68" t="s">
        <v>76</v>
      </c>
      <c r="C68" t="s">
        <v>65</v>
      </c>
      <c r="D68" s="135">
        <f>INDEX('Rates lookup'!G:G,MATCH('Fringe by acct'!E68,'Rates lookup'!H:H,0))</f>
        <v>11.7</v>
      </c>
      <c r="E68" s="77">
        <f>INDEX('Rates lookup'!H:H,MATCH('Fringe by acct'!F68,'Rates lookup'!I:I,0))</f>
        <v>14.2</v>
      </c>
      <c r="F68" s="77">
        <f>INDEX('Rates lookup'!I:I,MATCH('Fringe by acct'!G68,'Rates lookup'!J:J,0))</f>
        <v>14.6</v>
      </c>
      <c r="G68" s="77">
        <f>INDEX('Rates lookup'!J:J,MATCH('Fringe by acct'!H68,'Rates lookup'!K:K,0))</f>
        <v>15</v>
      </c>
      <c r="H68" s="77">
        <f>INDEX('Rates lookup'!K:K,MATCH('Fringe by acct'!I68,'Rates lookup'!L:L,0))</f>
        <v>16.5</v>
      </c>
      <c r="I68" s="77">
        <f>INDEX('Rates lookup'!L:L,MATCH('Fringe by acct'!J68,'Rates lookup'!M:M,0))</f>
        <v>16</v>
      </c>
      <c r="J68" s="91">
        <v>17.7</v>
      </c>
      <c r="K68">
        <v>15.8</v>
      </c>
      <c r="L68">
        <v>15.8</v>
      </c>
      <c r="M68">
        <v>401100</v>
      </c>
      <c r="N68">
        <v>421010</v>
      </c>
    </row>
    <row r="69" spans="1:14" x14ac:dyDescent="0.3">
      <c r="A69">
        <v>401142</v>
      </c>
      <c r="B69" t="s">
        <v>77</v>
      </c>
      <c r="C69" t="s">
        <v>65</v>
      </c>
      <c r="D69" s="135">
        <f>INDEX('Rates lookup'!G:G,MATCH('Fringe by acct'!E69,'Rates lookup'!H:H,0))</f>
        <v>11.7</v>
      </c>
      <c r="E69" s="77">
        <f>INDEX('Rates lookup'!H:H,MATCH('Fringe by acct'!F69,'Rates lookup'!I:I,0))</f>
        <v>14.2</v>
      </c>
      <c r="F69" s="77">
        <f>INDEX('Rates lookup'!I:I,MATCH('Fringe by acct'!G69,'Rates lookup'!J:J,0))</f>
        <v>14.6</v>
      </c>
      <c r="G69" s="77">
        <f>INDEX('Rates lookup'!J:J,MATCH('Fringe by acct'!H69,'Rates lookup'!K:K,0))</f>
        <v>15</v>
      </c>
      <c r="H69" s="77">
        <f>INDEX('Rates lookup'!K:K,MATCH('Fringe by acct'!I69,'Rates lookup'!L:L,0))</f>
        <v>16.5</v>
      </c>
      <c r="I69" s="77">
        <f>INDEX('Rates lookup'!L:L,MATCH('Fringe by acct'!J69,'Rates lookup'!M:M,0))</f>
        <v>16</v>
      </c>
      <c r="J69" s="91">
        <v>17.7</v>
      </c>
      <c r="K69">
        <v>15.8</v>
      </c>
      <c r="L69">
        <v>15.8</v>
      </c>
      <c r="M69">
        <v>401100</v>
      </c>
      <c r="N69">
        <v>421010</v>
      </c>
    </row>
    <row r="70" spans="1:14" x14ac:dyDescent="0.3">
      <c r="A70">
        <v>401143</v>
      </c>
      <c r="B70" t="s">
        <v>78</v>
      </c>
      <c r="C70" t="s">
        <v>65</v>
      </c>
      <c r="D70" s="135">
        <f>INDEX('Rates lookup'!G:G,MATCH('Fringe by acct'!E70,'Rates lookup'!H:H,0))</f>
        <v>11.7</v>
      </c>
      <c r="E70" s="77">
        <f>INDEX('Rates lookup'!H:H,MATCH('Fringe by acct'!F70,'Rates lookup'!I:I,0))</f>
        <v>14.2</v>
      </c>
      <c r="F70" s="77">
        <f>INDEX('Rates lookup'!I:I,MATCH('Fringe by acct'!G70,'Rates lookup'!J:J,0))</f>
        <v>14.6</v>
      </c>
      <c r="G70" s="77">
        <f>INDEX('Rates lookup'!J:J,MATCH('Fringe by acct'!H70,'Rates lookup'!K:K,0))</f>
        <v>15</v>
      </c>
      <c r="H70" s="77">
        <f>INDEX('Rates lookup'!K:K,MATCH('Fringe by acct'!I70,'Rates lookup'!L:L,0))</f>
        <v>16.5</v>
      </c>
      <c r="I70" s="77">
        <f>INDEX('Rates lookup'!L:L,MATCH('Fringe by acct'!J70,'Rates lookup'!M:M,0))</f>
        <v>16</v>
      </c>
      <c r="J70" s="91">
        <v>17.7</v>
      </c>
      <c r="K70">
        <v>15.8</v>
      </c>
      <c r="L70">
        <v>15.8</v>
      </c>
      <c r="M70">
        <v>401100</v>
      </c>
      <c r="N70">
        <v>421010</v>
      </c>
    </row>
    <row r="71" spans="1:14" x14ac:dyDescent="0.3">
      <c r="A71">
        <v>401144</v>
      </c>
      <c r="B71" t="s">
        <v>79</v>
      </c>
      <c r="C71" t="s">
        <v>65</v>
      </c>
      <c r="D71" s="135">
        <f>INDEX('Rates lookup'!G:G,MATCH('Fringe by acct'!E71,'Rates lookup'!H:H,0))</f>
        <v>11.7</v>
      </c>
      <c r="E71" s="77">
        <f>INDEX('Rates lookup'!H:H,MATCH('Fringe by acct'!F71,'Rates lookup'!I:I,0))</f>
        <v>14.2</v>
      </c>
      <c r="F71" s="77">
        <f>INDEX('Rates lookup'!I:I,MATCH('Fringe by acct'!G71,'Rates lookup'!J:J,0))</f>
        <v>14.6</v>
      </c>
      <c r="G71" s="77">
        <f>INDEX('Rates lookup'!J:J,MATCH('Fringe by acct'!H71,'Rates lookup'!K:K,0))</f>
        <v>15</v>
      </c>
      <c r="H71" s="77">
        <f>INDEX('Rates lookup'!K:K,MATCH('Fringe by acct'!I71,'Rates lookup'!L:L,0))</f>
        <v>16.5</v>
      </c>
      <c r="I71" s="77">
        <f>INDEX('Rates lookup'!L:L,MATCH('Fringe by acct'!J71,'Rates lookup'!M:M,0))</f>
        <v>16</v>
      </c>
      <c r="J71" s="91">
        <v>17.7</v>
      </c>
      <c r="K71">
        <v>15.8</v>
      </c>
      <c r="L71">
        <v>15.8</v>
      </c>
      <c r="M71">
        <v>401100</v>
      </c>
      <c r="N71">
        <v>421010</v>
      </c>
    </row>
    <row r="72" spans="1:14" x14ac:dyDescent="0.3">
      <c r="A72">
        <v>401145</v>
      </c>
      <c r="B72" t="s">
        <v>80</v>
      </c>
      <c r="C72" t="s">
        <v>65</v>
      </c>
      <c r="D72" s="135">
        <f>INDEX('Rates lookup'!G:G,MATCH('Fringe by acct'!E72,'Rates lookup'!H:H,0))</f>
        <v>11.7</v>
      </c>
      <c r="E72" s="77">
        <f>INDEX('Rates lookup'!H:H,MATCH('Fringe by acct'!F72,'Rates lookup'!I:I,0))</f>
        <v>14.2</v>
      </c>
      <c r="F72" s="77">
        <f>INDEX('Rates lookup'!I:I,MATCH('Fringe by acct'!G72,'Rates lookup'!J:J,0))</f>
        <v>14.6</v>
      </c>
      <c r="G72" s="77">
        <f>INDEX('Rates lookup'!J:J,MATCH('Fringe by acct'!H72,'Rates lookup'!K:K,0))</f>
        <v>15</v>
      </c>
      <c r="H72" s="77">
        <f>INDEX('Rates lookup'!K:K,MATCH('Fringe by acct'!I72,'Rates lookup'!L:L,0))</f>
        <v>16.5</v>
      </c>
      <c r="I72" s="77">
        <f>INDEX('Rates lookup'!L:L,MATCH('Fringe by acct'!J72,'Rates lookup'!M:M,0))</f>
        <v>16</v>
      </c>
      <c r="J72" s="91">
        <v>17.7</v>
      </c>
      <c r="K72">
        <v>15.8</v>
      </c>
      <c r="L72">
        <v>15.8</v>
      </c>
      <c r="M72">
        <v>401100</v>
      </c>
      <c r="N72">
        <v>421010</v>
      </c>
    </row>
    <row r="73" spans="1:14" x14ac:dyDescent="0.3">
      <c r="A73">
        <v>401149</v>
      </c>
      <c r="B73" t="s">
        <v>81</v>
      </c>
      <c r="C73" t="s">
        <v>65</v>
      </c>
      <c r="D73" s="135">
        <f>INDEX('Rates lookup'!G:G,MATCH('Fringe by acct'!E73,'Rates lookup'!H:H,0))</f>
        <v>11.7</v>
      </c>
      <c r="E73" s="77">
        <f>INDEX('Rates lookup'!H:H,MATCH('Fringe by acct'!F73,'Rates lookup'!I:I,0))</f>
        <v>14.2</v>
      </c>
      <c r="F73" s="77">
        <f>INDEX('Rates lookup'!I:I,MATCH('Fringe by acct'!G73,'Rates lookup'!J:J,0))</f>
        <v>14.6</v>
      </c>
      <c r="G73" s="77">
        <f>INDEX('Rates lookup'!J:J,MATCH('Fringe by acct'!H73,'Rates lookup'!K:K,0))</f>
        <v>15</v>
      </c>
      <c r="H73" s="77">
        <f>INDEX('Rates lookup'!K:K,MATCH('Fringe by acct'!I73,'Rates lookup'!L:L,0))</f>
        <v>16.5</v>
      </c>
      <c r="I73" s="77">
        <f>INDEX('Rates lookup'!L:L,MATCH('Fringe by acct'!J73,'Rates lookup'!M:M,0))</f>
        <v>16</v>
      </c>
      <c r="J73" s="91">
        <v>17.7</v>
      </c>
      <c r="K73">
        <v>15.8</v>
      </c>
      <c r="L73">
        <v>15.8</v>
      </c>
      <c r="M73">
        <v>401100</v>
      </c>
      <c r="N73">
        <v>421010</v>
      </c>
    </row>
    <row r="74" spans="1:14" x14ac:dyDescent="0.3">
      <c r="A74">
        <v>401150</v>
      </c>
      <c r="B74" t="s">
        <v>82</v>
      </c>
      <c r="C74" t="s">
        <v>65</v>
      </c>
      <c r="D74" s="135">
        <f>INDEX('Rates lookup'!G:G,MATCH('Fringe by acct'!E74,'Rates lookup'!H:H,0))</f>
        <v>11.7</v>
      </c>
      <c r="E74" s="77">
        <f>INDEX('Rates lookup'!H:H,MATCH('Fringe by acct'!F74,'Rates lookup'!I:I,0))</f>
        <v>14.2</v>
      </c>
      <c r="F74" s="77">
        <f>INDEX('Rates lookup'!I:I,MATCH('Fringe by acct'!G74,'Rates lookup'!J:J,0))</f>
        <v>14.6</v>
      </c>
      <c r="G74" s="77">
        <f>INDEX('Rates lookup'!J:J,MATCH('Fringe by acct'!H74,'Rates lookup'!K:K,0))</f>
        <v>15</v>
      </c>
      <c r="H74" s="77">
        <f>INDEX('Rates lookup'!K:K,MATCH('Fringe by acct'!I74,'Rates lookup'!L:L,0))</f>
        <v>16.5</v>
      </c>
      <c r="I74" s="77">
        <f>INDEX('Rates lookup'!L:L,MATCH('Fringe by acct'!J74,'Rates lookup'!M:M,0))</f>
        <v>16</v>
      </c>
      <c r="J74" s="91">
        <v>17.7</v>
      </c>
      <c r="K74">
        <v>15.8</v>
      </c>
      <c r="L74">
        <v>15.8</v>
      </c>
      <c r="M74">
        <v>401150</v>
      </c>
      <c r="N74">
        <v>421110</v>
      </c>
    </row>
    <row r="75" spans="1:14" x14ac:dyDescent="0.3">
      <c r="A75">
        <v>401155</v>
      </c>
      <c r="B75" t="s">
        <v>83</v>
      </c>
      <c r="C75" t="s">
        <v>65</v>
      </c>
      <c r="D75" s="135">
        <f>INDEX('Rates lookup'!G:G,MATCH('Fringe by acct'!E75,'Rates lookup'!H:H,0))</f>
        <v>11.7</v>
      </c>
      <c r="E75" s="77">
        <f>INDEX('Rates lookup'!H:H,MATCH('Fringe by acct'!F75,'Rates lookup'!I:I,0))</f>
        <v>14.2</v>
      </c>
      <c r="F75" s="77">
        <f>INDEX('Rates lookup'!I:I,MATCH('Fringe by acct'!G75,'Rates lookup'!J:J,0))</f>
        <v>14.6</v>
      </c>
      <c r="G75" s="77">
        <f>INDEX('Rates lookup'!J:J,MATCH('Fringe by acct'!H75,'Rates lookup'!K:K,0))</f>
        <v>15</v>
      </c>
      <c r="H75" s="77">
        <f>INDEX('Rates lookup'!K:K,MATCH('Fringe by acct'!I75,'Rates lookup'!L:L,0))</f>
        <v>16.5</v>
      </c>
      <c r="I75" s="77">
        <f>INDEX('Rates lookup'!L:L,MATCH('Fringe by acct'!J75,'Rates lookup'!M:M,0))</f>
        <v>16</v>
      </c>
      <c r="J75" s="91">
        <v>17.7</v>
      </c>
      <c r="K75">
        <v>15.8</v>
      </c>
      <c r="L75">
        <v>15.8</v>
      </c>
      <c r="M75">
        <v>401150</v>
      </c>
      <c r="N75">
        <v>421110</v>
      </c>
    </row>
    <row r="76" spans="1:14" x14ac:dyDescent="0.3">
      <c r="A76">
        <v>401169</v>
      </c>
      <c r="B76" t="s">
        <v>84</v>
      </c>
      <c r="C76" t="s">
        <v>65</v>
      </c>
      <c r="D76" s="135">
        <f>INDEX('Rates lookup'!G:G,MATCH('Fringe by acct'!E76,'Rates lookup'!H:H,0))</f>
        <v>11.7</v>
      </c>
      <c r="E76" s="77">
        <f>INDEX('Rates lookup'!H:H,MATCH('Fringe by acct'!F76,'Rates lookup'!I:I,0))</f>
        <v>14.2</v>
      </c>
      <c r="F76" s="77">
        <f>INDEX('Rates lookup'!I:I,MATCH('Fringe by acct'!G76,'Rates lookup'!J:J,0))</f>
        <v>14.6</v>
      </c>
      <c r="G76" s="77">
        <f>INDEX('Rates lookup'!J:J,MATCH('Fringe by acct'!H76,'Rates lookup'!K:K,0))</f>
        <v>15</v>
      </c>
      <c r="H76" s="77">
        <f>INDEX('Rates lookup'!K:K,MATCH('Fringe by acct'!I76,'Rates lookup'!L:L,0))</f>
        <v>16.5</v>
      </c>
      <c r="I76" s="77">
        <f>INDEX('Rates lookup'!L:L,MATCH('Fringe by acct'!J76,'Rates lookup'!M:M,0))</f>
        <v>16</v>
      </c>
      <c r="J76" s="91">
        <v>17.7</v>
      </c>
      <c r="K76">
        <v>15.8</v>
      </c>
      <c r="L76">
        <v>15.8</v>
      </c>
      <c r="M76">
        <v>401150</v>
      </c>
      <c r="N76">
        <v>421110</v>
      </c>
    </row>
    <row r="77" spans="1:14" x14ac:dyDescent="0.3">
      <c r="A77">
        <v>401170</v>
      </c>
      <c r="B77" t="s">
        <v>85</v>
      </c>
      <c r="C77" t="s">
        <v>65</v>
      </c>
      <c r="D77" s="135">
        <f>INDEX('Rates lookup'!G:G,MATCH('Fringe by acct'!E77,'Rates lookup'!H:H,0))</f>
        <v>11.7</v>
      </c>
      <c r="E77" s="77">
        <f>INDEX('Rates lookup'!H:H,MATCH('Fringe by acct'!F77,'Rates lookup'!I:I,0))</f>
        <v>14.2</v>
      </c>
      <c r="F77" s="77">
        <f>INDEX('Rates lookup'!I:I,MATCH('Fringe by acct'!G77,'Rates lookup'!J:J,0))</f>
        <v>14.6</v>
      </c>
      <c r="G77" s="77">
        <f>INDEX('Rates lookup'!J:J,MATCH('Fringe by acct'!H77,'Rates lookup'!K:K,0))</f>
        <v>15</v>
      </c>
      <c r="H77" s="77">
        <f>INDEX('Rates lookup'!K:K,MATCH('Fringe by acct'!I77,'Rates lookup'!L:L,0))</f>
        <v>16.5</v>
      </c>
      <c r="I77" s="77">
        <f>INDEX('Rates lookup'!L:L,MATCH('Fringe by acct'!J77,'Rates lookup'!M:M,0))</f>
        <v>16</v>
      </c>
      <c r="J77" s="91">
        <v>17.7</v>
      </c>
      <c r="K77">
        <v>15.8</v>
      </c>
      <c r="L77">
        <v>15.8</v>
      </c>
      <c r="M77">
        <v>401170</v>
      </c>
      <c r="N77">
        <v>421170</v>
      </c>
    </row>
    <row r="78" spans="1:14" x14ac:dyDescent="0.3">
      <c r="A78">
        <v>401175</v>
      </c>
      <c r="B78" t="s">
        <v>86</v>
      </c>
      <c r="C78" t="s">
        <v>65</v>
      </c>
      <c r="D78" s="135">
        <f>INDEX('Rates lookup'!G:G,MATCH('Fringe by acct'!E78,'Rates lookup'!H:H,0))</f>
        <v>11.7</v>
      </c>
      <c r="E78" s="77">
        <f>INDEX('Rates lookup'!H:H,MATCH('Fringe by acct'!F78,'Rates lookup'!I:I,0))</f>
        <v>14.2</v>
      </c>
      <c r="F78" s="77">
        <f>INDEX('Rates lookup'!I:I,MATCH('Fringe by acct'!G78,'Rates lookup'!J:J,0))</f>
        <v>14.6</v>
      </c>
      <c r="G78" s="77">
        <f>INDEX('Rates lookup'!J:J,MATCH('Fringe by acct'!H78,'Rates lookup'!K:K,0))</f>
        <v>15</v>
      </c>
      <c r="H78" s="77">
        <f>INDEX('Rates lookup'!K:K,MATCH('Fringe by acct'!I78,'Rates lookup'!L:L,0))</f>
        <v>16.5</v>
      </c>
      <c r="I78" s="77">
        <f>INDEX('Rates lookup'!L:L,MATCH('Fringe by acct'!J78,'Rates lookup'!M:M,0))</f>
        <v>16</v>
      </c>
      <c r="J78" s="91">
        <v>17.7</v>
      </c>
      <c r="K78">
        <v>15.8</v>
      </c>
      <c r="L78">
        <v>15.8</v>
      </c>
      <c r="M78">
        <v>401170</v>
      </c>
      <c r="N78">
        <v>421170</v>
      </c>
    </row>
    <row r="79" spans="1:14" x14ac:dyDescent="0.3">
      <c r="A79">
        <v>401180</v>
      </c>
      <c r="B79" t="s">
        <v>87</v>
      </c>
      <c r="C79" t="s">
        <v>65</v>
      </c>
      <c r="D79" s="135">
        <f>INDEX('Rates lookup'!G:G,MATCH('Fringe by acct'!E79,'Rates lookup'!H:H,0))</f>
        <v>11.7</v>
      </c>
      <c r="E79" s="77">
        <f>INDEX('Rates lookup'!H:H,MATCH('Fringe by acct'!F79,'Rates lookup'!I:I,0))</f>
        <v>14.2</v>
      </c>
      <c r="F79" s="77">
        <f>INDEX('Rates lookup'!I:I,MATCH('Fringe by acct'!G79,'Rates lookup'!J:J,0))</f>
        <v>14.6</v>
      </c>
      <c r="G79" s="77">
        <f>INDEX('Rates lookup'!J:J,MATCH('Fringe by acct'!H79,'Rates lookup'!K:K,0))</f>
        <v>15</v>
      </c>
      <c r="H79" s="77">
        <f>INDEX('Rates lookup'!K:K,MATCH('Fringe by acct'!I79,'Rates lookup'!L:L,0))</f>
        <v>16.5</v>
      </c>
      <c r="I79" s="77">
        <f>INDEX('Rates lookup'!L:L,MATCH('Fringe by acct'!J79,'Rates lookup'!M:M,0))</f>
        <v>16</v>
      </c>
      <c r="J79" s="91">
        <v>17.7</v>
      </c>
      <c r="K79">
        <v>15.8</v>
      </c>
      <c r="L79">
        <v>15.8</v>
      </c>
      <c r="M79">
        <v>401170</v>
      </c>
      <c r="N79">
        <v>421170</v>
      </c>
    </row>
    <row r="80" spans="1:14" x14ac:dyDescent="0.3">
      <c r="A80">
        <v>401199</v>
      </c>
      <c r="B80" t="s">
        <v>88</v>
      </c>
      <c r="C80" t="s">
        <v>65</v>
      </c>
      <c r="D80" s="135">
        <f>INDEX('Rates lookup'!G:G,MATCH('Fringe by acct'!E80,'Rates lookup'!H:H,0))</f>
        <v>11.7</v>
      </c>
      <c r="E80" s="77">
        <f>INDEX('Rates lookup'!H:H,MATCH('Fringe by acct'!F80,'Rates lookup'!I:I,0))</f>
        <v>14.2</v>
      </c>
      <c r="F80" s="77">
        <f>INDEX('Rates lookup'!I:I,MATCH('Fringe by acct'!G80,'Rates lookup'!J:J,0))</f>
        <v>14.6</v>
      </c>
      <c r="G80" s="77">
        <f>INDEX('Rates lookup'!J:J,MATCH('Fringe by acct'!H80,'Rates lookup'!K:K,0))</f>
        <v>15</v>
      </c>
      <c r="H80" s="77">
        <f>INDEX('Rates lookup'!K:K,MATCH('Fringe by acct'!I80,'Rates lookup'!L:L,0))</f>
        <v>16.5</v>
      </c>
      <c r="I80" s="77">
        <f>INDEX('Rates lookup'!L:L,MATCH('Fringe by acct'!J80,'Rates lookup'!M:M,0))</f>
        <v>16</v>
      </c>
      <c r="J80" s="91">
        <v>17.7</v>
      </c>
      <c r="K80">
        <v>15.8</v>
      </c>
      <c r="L80">
        <v>15.8</v>
      </c>
      <c r="M80">
        <v>401170</v>
      </c>
      <c r="N80">
        <v>421170</v>
      </c>
    </row>
    <row r="81" spans="1:14" x14ac:dyDescent="0.3">
      <c r="A81">
        <v>401200</v>
      </c>
      <c r="B81" t="s">
        <v>89</v>
      </c>
      <c r="C81" t="s">
        <v>65</v>
      </c>
      <c r="D81" s="135">
        <f>INDEX('Rates lookup'!G:G,MATCH('Fringe by acct'!E81,'Rates lookup'!H:H,0))</f>
        <v>11.7</v>
      </c>
      <c r="E81" s="77">
        <f>INDEX('Rates lookup'!H:H,MATCH('Fringe by acct'!F81,'Rates lookup'!I:I,0))</f>
        <v>14.2</v>
      </c>
      <c r="F81" s="77">
        <f>INDEX('Rates lookup'!I:I,MATCH('Fringe by acct'!G81,'Rates lookup'!J:J,0))</f>
        <v>14.6</v>
      </c>
      <c r="G81" s="77">
        <f>INDEX('Rates lookup'!J:J,MATCH('Fringe by acct'!H81,'Rates lookup'!K:K,0))</f>
        <v>15</v>
      </c>
      <c r="H81" s="77">
        <f>INDEX('Rates lookup'!K:K,MATCH('Fringe by acct'!I81,'Rates lookup'!L:L,0))</f>
        <v>16.5</v>
      </c>
      <c r="I81" s="77">
        <f>INDEX('Rates lookup'!L:L,MATCH('Fringe by acct'!J81,'Rates lookup'!M:M,0))</f>
        <v>16</v>
      </c>
      <c r="J81" s="91">
        <v>17.7</v>
      </c>
      <c r="K81">
        <v>15.8</v>
      </c>
      <c r="L81">
        <v>15.8</v>
      </c>
      <c r="M81">
        <v>401200</v>
      </c>
      <c r="N81">
        <v>420500</v>
      </c>
    </row>
    <row r="82" spans="1:14" x14ac:dyDescent="0.3">
      <c r="A82">
        <v>401300</v>
      </c>
      <c r="B82" t="s">
        <v>90</v>
      </c>
      <c r="C82" t="s">
        <v>65</v>
      </c>
      <c r="D82" s="135">
        <f>INDEX('Rates lookup'!G:G,MATCH('Fringe by acct'!E82,'Rates lookup'!H:H,0))</f>
        <v>11.7</v>
      </c>
      <c r="E82" s="77">
        <f>INDEX('Rates lookup'!H:H,MATCH('Fringe by acct'!F82,'Rates lookup'!I:I,0))</f>
        <v>14.2</v>
      </c>
      <c r="F82" s="77">
        <f>INDEX('Rates lookup'!I:I,MATCH('Fringe by acct'!G82,'Rates lookup'!J:J,0))</f>
        <v>14.6</v>
      </c>
      <c r="G82" s="77">
        <f>INDEX('Rates lookup'!J:J,MATCH('Fringe by acct'!H82,'Rates lookup'!K:K,0))</f>
        <v>15</v>
      </c>
      <c r="H82" s="77">
        <f>INDEX('Rates lookup'!K:K,MATCH('Fringe by acct'!I82,'Rates lookup'!L:L,0))</f>
        <v>16.5</v>
      </c>
      <c r="I82" s="77">
        <f>INDEX('Rates lookup'!L:L,MATCH('Fringe by acct'!J82,'Rates lookup'!M:M,0))</f>
        <v>16</v>
      </c>
      <c r="J82" s="91">
        <v>17.7</v>
      </c>
      <c r="K82">
        <v>15.8</v>
      </c>
      <c r="L82">
        <v>15.8</v>
      </c>
      <c r="M82">
        <v>401200</v>
      </c>
      <c r="N82">
        <v>420500</v>
      </c>
    </row>
    <row r="83" spans="1:14" x14ac:dyDescent="0.3">
      <c r="A83">
        <v>401341</v>
      </c>
      <c r="B83" t="s">
        <v>91</v>
      </c>
      <c r="C83" t="s">
        <v>65</v>
      </c>
      <c r="D83" s="135">
        <f>INDEX('Rates lookup'!G:G,MATCH('Fringe by acct'!E83,'Rates lookup'!H:H,0))</f>
        <v>11.7</v>
      </c>
      <c r="E83" s="77">
        <f>INDEX('Rates lookup'!H:H,MATCH('Fringe by acct'!F83,'Rates lookup'!I:I,0))</f>
        <v>14.2</v>
      </c>
      <c r="F83" s="77">
        <f>INDEX('Rates lookup'!I:I,MATCH('Fringe by acct'!G83,'Rates lookup'!J:J,0))</f>
        <v>14.6</v>
      </c>
      <c r="G83" s="77">
        <f>INDEX('Rates lookup'!J:J,MATCH('Fringe by acct'!H83,'Rates lookup'!K:K,0))</f>
        <v>15</v>
      </c>
      <c r="H83" s="77">
        <f>INDEX('Rates lookup'!K:K,MATCH('Fringe by acct'!I83,'Rates lookup'!L:L,0))</f>
        <v>16.5</v>
      </c>
      <c r="I83" s="77">
        <f>INDEX('Rates lookup'!L:L,MATCH('Fringe by acct'!J83,'Rates lookup'!M:M,0))</f>
        <v>16</v>
      </c>
      <c r="J83" s="91">
        <v>17.7</v>
      </c>
      <c r="K83">
        <v>15.8</v>
      </c>
      <c r="L83">
        <v>15.8</v>
      </c>
      <c r="M83">
        <v>401200</v>
      </c>
      <c r="N83">
        <v>420500</v>
      </c>
    </row>
    <row r="84" spans="1:14" x14ac:dyDescent="0.3">
      <c r="A84">
        <v>401342</v>
      </c>
      <c r="B84" t="s">
        <v>92</v>
      </c>
      <c r="C84" t="s">
        <v>65</v>
      </c>
      <c r="D84" s="135">
        <f>INDEX('Rates lookup'!G:G,MATCH('Fringe by acct'!E84,'Rates lookup'!H:H,0))</f>
        <v>11.7</v>
      </c>
      <c r="E84" s="77">
        <f>INDEX('Rates lookup'!H:H,MATCH('Fringe by acct'!F84,'Rates lookup'!I:I,0))</f>
        <v>14.2</v>
      </c>
      <c r="F84" s="77">
        <f>INDEX('Rates lookup'!I:I,MATCH('Fringe by acct'!G84,'Rates lookup'!J:J,0))</f>
        <v>14.6</v>
      </c>
      <c r="G84" s="77">
        <f>INDEX('Rates lookup'!J:J,MATCH('Fringe by acct'!H84,'Rates lookup'!K:K,0))</f>
        <v>15</v>
      </c>
      <c r="H84" s="77">
        <f>INDEX('Rates lookup'!K:K,MATCH('Fringe by acct'!I84,'Rates lookup'!L:L,0))</f>
        <v>16.5</v>
      </c>
      <c r="I84" s="77">
        <f>INDEX('Rates lookup'!L:L,MATCH('Fringe by acct'!J84,'Rates lookup'!M:M,0))</f>
        <v>16</v>
      </c>
      <c r="J84" s="91">
        <v>17.7</v>
      </c>
      <c r="K84">
        <v>15.8</v>
      </c>
      <c r="L84">
        <v>15.8</v>
      </c>
      <c r="M84">
        <v>401200</v>
      </c>
      <c r="N84">
        <v>420500</v>
      </c>
    </row>
    <row r="85" spans="1:14" x14ac:dyDescent="0.3">
      <c r="A85">
        <v>401343</v>
      </c>
      <c r="B85" t="s">
        <v>93</v>
      </c>
      <c r="C85" t="s">
        <v>65</v>
      </c>
      <c r="D85" s="135">
        <f>INDEX('Rates lookup'!G:G,MATCH('Fringe by acct'!E85,'Rates lookup'!H:H,0))</f>
        <v>11.7</v>
      </c>
      <c r="E85" s="77">
        <f>INDEX('Rates lookup'!H:H,MATCH('Fringe by acct'!F85,'Rates lookup'!I:I,0))</f>
        <v>14.2</v>
      </c>
      <c r="F85" s="77">
        <f>INDEX('Rates lookup'!I:I,MATCH('Fringe by acct'!G85,'Rates lookup'!J:J,0))</f>
        <v>14.6</v>
      </c>
      <c r="G85" s="77">
        <f>INDEX('Rates lookup'!J:J,MATCH('Fringe by acct'!H85,'Rates lookup'!K:K,0))</f>
        <v>15</v>
      </c>
      <c r="H85" s="77">
        <f>INDEX('Rates lookup'!K:K,MATCH('Fringe by acct'!I85,'Rates lookup'!L:L,0))</f>
        <v>16.5</v>
      </c>
      <c r="I85" s="77">
        <f>INDEX('Rates lookup'!L:L,MATCH('Fringe by acct'!J85,'Rates lookup'!M:M,0))</f>
        <v>16</v>
      </c>
      <c r="J85" s="91">
        <v>17.7</v>
      </c>
      <c r="K85">
        <v>15.8</v>
      </c>
      <c r="L85">
        <v>15.8</v>
      </c>
      <c r="M85">
        <v>401200</v>
      </c>
      <c r="N85">
        <v>420500</v>
      </c>
    </row>
    <row r="86" spans="1:14" x14ac:dyDescent="0.3">
      <c r="A86">
        <v>401344</v>
      </c>
      <c r="B86" t="s">
        <v>94</v>
      </c>
      <c r="C86" t="s">
        <v>65</v>
      </c>
      <c r="D86" s="135">
        <f>INDEX('Rates lookup'!G:G,MATCH('Fringe by acct'!E86,'Rates lookup'!H:H,0))</f>
        <v>11.7</v>
      </c>
      <c r="E86" s="77">
        <f>INDEX('Rates lookup'!H:H,MATCH('Fringe by acct'!F86,'Rates lookup'!I:I,0))</f>
        <v>14.2</v>
      </c>
      <c r="F86" s="77">
        <f>INDEX('Rates lookup'!I:I,MATCH('Fringe by acct'!G86,'Rates lookup'!J:J,0))</f>
        <v>14.6</v>
      </c>
      <c r="G86" s="77">
        <f>INDEX('Rates lookup'!J:J,MATCH('Fringe by acct'!H86,'Rates lookup'!K:K,0))</f>
        <v>15</v>
      </c>
      <c r="H86" s="77">
        <f>INDEX('Rates lookup'!K:K,MATCH('Fringe by acct'!I86,'Rates lookup'!L:L,0))</f>
        <v>16.5</v>
      </c>
      <c r="I86" s="77">
        <f>INDEX('Rates lookup'!L:L,MATCH('Fringe by acct'!J86,'Rates lookup'!M:M,0))</f>
        <v>16</v>
      </c>
      <c r="J86" s="91">
        <v>17.7</v>
      </c>
      <c r="K86">
        <v>15.8</v>
      </c>
      <c r="L86">
        <v>15.8</v>
      </c>
      <c r="M86">
        <v>401200</v>
      </c>
      <c r="N86">
        <v>420500</v>
      </c>
    </row>
    <row r="87" spans="1:14" x14ac:dyDescent="0.3">
      <c r="A87">
        <v>401345</v>
      </c>
      <c r="B87" t="s">
        <v>95</v>
      </c>
      <c r="C87" t="s">
        <v>65</v>
      </c>
      <c r="D87" s="135">
        <f>INDEX('Rates lookup'!G:G,MATCH('Fringe by acct'!E87,'Rates lookup'!H:H,0))</f>
        <v>11.7</v>
      </c>
      <c r="E87" s="77">
        <f>INDEX('Rates lookup'!H:H,MATCH('Fringe by acct'!F87,'Rates lookup'!I:I,0))</f>
        <v>14.2</v>
      </c>
      <c r="F87" s="77">
        <f>INDEX('Rates lookup'!I:I,MATCH('Fringe by acct'!G87,'Rates lookup'!J:J,0))</f>
        <v>14.6</v>
      </c>
      <c r="G87" s="77">
        <f>INDEX('Rates lookup'!J:J,MATCH('Fringe by acct'!H87,'Rates lookup'!K:K,0))</f>
        <v>15</v>
      </c>
      <c r="H87" s="77">
        <f>INDEX('Rates lookup'!K:K,MATCH('Fringe by acct'!I87,'Rates lookup'!L:L,0))</f>
        <v>16.5</v>
      </c>
      <c r="I87" s="77">
        <f>INDEX('Rates lookup'!L:L,MATCH('Fringe by acct'!J87,'Rates lookup'!M:M,0))</f>
        <v>16</v>
      </c>
      <c r="J87" s="91">
        <v>17.7</v>
      </c>
      <c r="K87">
        <v>15.8</v>
      </c>
      <c r="L87">
        <v>15.8</v>
      </c>
      <c r="M87">
        <v>401200</v>
      </c>
      <c r="N87">
        <v>420500</v>
      </c>
    </row>
    <row r="88" spans="1:14" x14ac:dyDescent="0.3">
      <c r="A88">
        <v>401349</v>
      </c>
      <c r="B88" t="s">
        <v>96</v>
      </c>
      <c r="C88" t="s">
        <v>65</v>
      </c>
      <c r="D88" s="135">
        <f>INDEX('Rates lookup'!G:G,MATCH('Fringe by acct'!E88,'Rates lookup'!H:H,0))</f>
        <v>11.7</v>
      </c>
      <c r="E88" s="77">
        <f>INDEX('Rates lookup'!H:H,MATCH('Fringe by acct'!F88,'Rates lookup'!I:I,0))</f>
        <v>14.2</v>
      </c>
      <c r="F88" s="77">
        <f>INDEX('Rates lookup'!I:I,MATCH('Fringe by acct'!G88,'Rates lookup'!J:J,0))</f>
        <v>14.6</v>
      </c>
      <c r="G88" s="77">
        <f>INDEX('Rates lookup'!J:J,MATCH('Fringe by acct'!H88,'Rates lookup'!K:K,0))</f>
        <v>15</v>
      </c>
      <c r="H88" s="77">
        <f>INDEX('Rates lookup'!K:K,MATCH('Fringe by acct'!I88,'Rates lookup'!L:L,0))</f>
        <v>16.5</v>
      </c>
      <c r="I88" s="77">
        <f>INDEX('Rates lookup'!L:L,MATCH('Fringe by acct'!J88,'Rates lookup'!M:M,0))</f>
        <v>16</v>
      </c>
      <c r="J88" s="91">
        <v>17.7</v>
      </c>
      <c r="K88">
        <v>15.8</v>
      </c>
      <c r="L88">
        <v>15.8</v>
      </c>
      <c r="M88">
        <v>401200</v>
      </c>
      <c r="N88">
        <v>420500</v>
      </c>
    </row>
    <row r="89" spans="1:14" x14ac:dyDescent="0.3">
      <c r="A89">
        <v>401350</v>
      </c>
      <c r="B89" t="s">
        <v>97</v>
      </c>
      <c r="C89" t="s">
        <v>65</v>
      </c>
      <c r="D89" s="135">
        <f>INDEX('Rates lookup'!G:G,MATCH('Fringe by acct'!E89,'Rates lookup'!H:H,0))</f>
        <v>11.7</v>
      </c>
      <c r="E89" s="77">
        <f>INDEX('Rates lookup'!H:H,MATCH('Fringe by acct'!F89,'Rates lookup'!I:I,0))</f>
        <v>14.2</v>
      </c>
      <c r="F89" s="77">
        <f>INDEX('Rates lookup'!I:I,MATCH('Fringe by acct'!G89,'Rates lookup'!J:J,0))</f>
        <v>14.6</v>
      </c>
      <c r="G89" s="77">
        <f>INDEX('Rates lookup'!J:J,MATCH('Fringe by acct'!H89,'Rates lookup'!K:K,0))</f>
        <v>15</v>
      </c>
      <c r="H89" s="77">
        <f>INDEX('Rates lookup'!K:K,MATCH('Fringe by acct'!I89,'Rates lookup'!L:L,0))</f>
        <v>16.5</v>
      </c>
      <c r="I89" s="77">
        <f>INDEX('Rates lookup'!L:L,MATCH('Fringe by acct'!J89,'Rates lookup'!M:M,0))</f>
        <v>16</v>
      </c>
      <c r="J89" s="91">
        <v>17.7</v>
      </c>
      <c r="K89">
        <v>15.8</v>
      </c>
      <c r="L89">
        <v>15.8</v>
      </c>
      <c r="M89">
        <v>401350</v>
      </c>
      <c r="N89">
        <v>420910</v>
      </c>
    </row>
    <row r="90" spans="1:14" x14ac:dyDescent="0.3">
      <c r="A90">
        <v>401355</v>
      </c>
      <c r="B90" t="s">
        <v>98</v>
      </c>
      <c r="C90" t="s">
        <v>65</v>
      </c>
      <c r="D90" s="135">
        <f>INDEX('Rates lookup'!G:G,MATCH('Fringe by acct'!E90,'Rates lookup'!H:H,0))</f>
        <v>11.7</v>
      </c>
      <c r="E90" s="77">
        <f>INDEX('Rates lookup'!H:H,MATCH('Fringe by acct'!F90,'Rates lookup'!I:I,0))</f>
        <v>14.2</v>
      </c>
      <c r="F90" s="77">
        <f>INDEX('Rates lookup'!I:I,MATCH('Fringe by acct'!G90,'Rates lookup'!J:J,0))</f>
        <v>14.6</v>
      </c>
      <c r="G90" s="77">
        <f>INDEX('Rates lookup'!J:J,MATCH('Fringe by acct'!H90,'Rates lookup'!K:K,0))</f>
        <v>15</v>
      </c>
      <c r="H90" s="77">
        <f>INDEX('Rates lookup'!K:K,MATCH('Fringe by acct'!I90,'Rates lookup'!L:L,0))</f>
        <v>16.5</v>
      </c>
      <c r="I90" s="77">
        <f>INDEX('Rates lookup'!L:L,MATCH('Fringe by acct'!J90,'Rates lookup'!M:M,0))</f>
        <v>16</v>
      </c>
      <c r="J90" s="91">
        <v>17.7</v>
      </c>
      <c r="K90">
        <v>15.8</v>
      </c>
      <c r="L90">
        <v>15.8</v>
      </c>
      <c r="M90">
        <v>401350</v>
      </c>
      <c r="N90">
        <v>420910</v>
      </c>
    </row>
    <row r="91" spans="1:14" x14ac:dyDescent="0.3">
      <c r="A91">
        <v>401360</v>
      </c>
      <c r="B91" t="s">
        <v>99</v>
      </c>
      <c r="C91" t="s">
        <v>65</v>
      </c>
      <c r="D91" s="135">
        <f>INDEX('Rates lookup'!G:G,MATCH('Fringe by acct'!E91,'Rates lookup'!H:H,0))</f>
        <v>11.7</v>
      </c>
      <c r="E91" s="77">
        <f>INDEX('Rates lookup'!H:H,MATCH('Fringe by acct'!F91,'Rates lookup'!I:I,0))</f>
        <v>14.2</v>
      </c>
      <c r="F91" s="77">
        <f>INDEX('Rates lookup'!I:I,MATCH('Fringe by acct'!G91,'Rates lookup'!J:J,0))</f>
        <v>14.6</v>
      </c>
      <c r="G91" s="77">
        <f>INDEX('Rates lookup'!J:J,MATCH('Fringe by acct'!H91,'Rates lookup'!K:K,0))</f>
        <v>15</v>
      </c>
      <c r="H91" s="77">
        <f>INDEX('Rates lookup'!K:K,MATCH('Fringe by acct'!I91,'Rates lookup'!L:L,0))</f>
        <v>16.5</v>
      </c>
      <c r="I91" s="77">
        <f>INDEX('Rates lookup'!L:L,MATCH('Fringe by acct'!J91,'Rates lookup'!M:M,0))</f>
        <v>16</v>
      </c>
      <c r="J91" s="91">
        <v>17.7</v>
      </c>
      <c r="K91">
        <v>15.8</v>
      </c>
      <c r="L91">
        <v>15.8</v>
      </c>
      <c r="M91">
        <v>401350</v>
      </c>
      <c r="N91">
        <v>420910</v>
      </c>
    </row>
    <row r="92" spans="1:14" x14ac:dyDescent="0.3">
      <c r="A92">
        <v>401369</v>
      </c>
      <c r="B92" t="s">
        <v>100</v>
      </c>
      <c r="C92" t="s">
        <v>65</v>
      </c>
      <c r="D92" s="135">
        <f>INDEX('Rates lookup'!G:G,MATCH('Fringe by acct'!E92,'Rates lookup'!H:H,0))</f>
        <v>11.7</v>
      </c>
      <c r="E92" s="77">
        <f>INDEX('Rates lookup'!H:H,MATCH('Fringe by acct'!F92,'Rates lookup'!I:I,0))</f>
        <v>14.2</v>
      </c>
      <c r="F92" s="77">
        <f>INDEX('Rates lookup'!I:I,MATCH('Fringe by acct'!G92,'Rates lookup'!J:J,0))</f>
        <v>14.6</v>
      </c>
      <c r="G92" s="77">
        <f>INDEX('Rates lookup'!J:J,MATCH('Fringe by acct'!H92,'Rates lookup'!K:K,0))</f>
        <v>15</v>
      </c>
      <c r="H92" s="77">
        <f>INDEX('Rates lookup'!K:K,MATCH('Fringe by acct'!I92,'Rates lookup'!L:L,0))</f>
        <v>16.5</v>
      </c>
      <c r="I92" s="77">
        <f>INDEX('Rates lookup'!L:L,MATCH('Fringe by acct'!J92,'Rates lookup'!M:M,0))</f>
        <v>16</v>
      </c>
      <c r="J92" s="91">
        <v>17.7</v>
      </c>
      <c r="K92">
        <v>15.8</v>
      </c>
      <c r="L92">
        <v>15.8</v>
      </c>
      <c r="M92">
        <v>401350</v>
      </c>
      <c r="N92">
        <v>420910</v>
      </c>
    </row>
    <row r="93" spans="1:14" x14ac:dyDescent="0.3">
      <c r="A93">
        <v>401370</v>
      </c>
      <c r="B93" t="s">
        <v>101</v>
      </c>
      <c r="C93" t="s">
        <v>65</v>
      </c>
      <c r="D93" s="135">
        <f>INDEX('Rates lookup'!G:G,MATCH('Fringe by acct'!E93,'Rates lookup'!H:H,0))</f>
        <v>11.7</v>
      </c>
      <c r="E93" s="77">
        <f>INDEX('Rates lookup'!H:H,MATCH('Fringe by acct'!F93,'Rates lookup'!I:I,0))</f>
        <v>14.2</v>
      </c>
      <c r="F93" s="77">
        <f>INDEX('Rates lookup'!I:I,MATCH('Fringe by acct'!G93,'Rates lookup'!J:J,0))</f>
        <v>14.6</v>
      </c>
      <c r="G93" s="77">
        <f>INDEX('Rates lookup'!J:J,MATCH('Fringe by acct'!H93,'Rates lookup'!K:K,0))</f>
        <v>15</v>
      </c>
      <c r="H93" s="77">
        <f>INDEX('Rates lookup'!K:K,MATCH('Fringe by acct'!I93,'Rates lookup'!L:L,0))</f>
        <v>16.5</v>
      </c>
      <c r="I93" s="77">
        <f>INDEX('Rates lookup'!L:L,MATCH('Fringe by acct'!J93,'Rates lookup'!M:M,0))</f>
        <v>16</v>
      </c>
      <c r="J93" s="91">
        <v>17.7</v>
      </c>
      <c r="K93">
        <v>15.8</v>
      </c>
      <c r="L93">
        <v>15.8</v>
      </c>
      <c r="M93">
        <v>401370</v>
      </c>
      <c r="N93">
        <v>420970</v>
      </c>
    </row>
    <row r="94" spans="1:14" x14ac:dyDescent="0.3">
      <c r="A94">
        <v>401400</v>
      </c>
      <c r="B94" t="s">
        <v>102</v>
      </c>
      <c r="C94" t="s">
        <v>65</v>
      </c>
      <c r="D94" s="135">
        <f>INDEX('Rates lookup'!G:G,MATCH('Fringe by acct'!E94,'Rates lookup'!H:H,0))</f>
        <v>11.7</v>
      </c>
      <c r="E94" s="77">
        <f>INDEX('Rates lookup'!H:H,MATCH('Fringe by acct'!F94,'Rates lookup'!I:I,0))</f>
        <v>14.2</v>
      </c>
      <c r="F94" s="77">
        <f>INDEX('Rates lookup'!I:I,MATCH('Fringe by acct'!G94,'Rates lookup'!J:J,0))</f>
        <v>14.6</v>
      </c>
      <c r="G94" s="77">
        <f>INDEX('Rates lookup'!J:J,MATCH('Fringe by acct'!H94,'Rates lookup'!K:K,0))</f>
        <v>15</v>
      </c>
      <c r="H94" s="77">
        <f>INDEX('Rates lookup'!K:K,MATCH('Fringe by acct'!I94,'Rates lookup'!L:L,0))</f>
        <v>16.5</v>
      </c>
      <c r="I94" s="77">
        <f>INDEX('Rates lookup'!L:L,MATCH('Fringe by acct'!J94,'Rates lookup'!M:M,0))</f>
        <v>16</v>
      </c>
      <c r="J94" s="91">
        <v>17.7</v>
      </c>
      <c r="K94">
        <v>15.8</v>
      </c>
      <c r="L94">
        <v>15.8</v>
      </c>
      <c r="M94">
        <v>401370</v>
      </c>
      <c r="N94">
        <v>420970</v>
      </c>
    </row>
    <row r="95" spans="1:14" x14ac:dyDescent="0.3">
      <c r="A95">
        <v>401440</v>
      </c>
      <c r="B95" t="s">
        <v>103</v>
      </c>
      <c r="C95" t="s">
        <v>65</v>
      </c>
      <c r="D95" s="135">
        <f>INDEX('Rates lookup'!G:G,MATCH('Fringe by acct'!E95,'Rates lookup'!H:H,0))</f>
        <v>11.7</v>
      </c>
      <c r="E95" s="77">
        <f>INDEX('Rates lookup'!H:H,MATCH('Fringe by acct'!F95,'Rates lookup'!I:I,0))</f>
        <v>14.2</v>
      </c>
      <c r="F95" s="77">
        <f>INDEX('Rates lookup'!I:I,MATCH('Fringe by acct'!G95,'Rates lookup'!J:J,0))</f>
        <v>14.6</v>
      </c>
      <c r="G95" s="77">
        <f>INDEX('Rates lookup'!J:J,MATCH('Fringe by acct'!H95,'Rates lookup'!K:K,0))</f>
        <v>15</v>
      </c>
      <c r="H95" s="77">
        <f>INDEX('Rates lookup'!K:K,MATCH('Fringe by acct'!I95,'Rates lookup'!L:L,0))</f>
        <v>16.5</v>
      </c>
      <c r="I95" s="77">
        <f>INDEX('Rates lookup'!L:L,MATCH('Fringe by acct'!J95,'Rates lookup'!M:M,0))</f>
        <v>16</v>
      </c>
      <c r="J95" s="91">
        <v>17.7</v>
      </c>
      <c r="K95">
        <v>15.8</v>
      </c>
      <c r="L95">
        <v>15.8</v>
      </c>
      <c r="M95">
        <v>401370</v>
      </c>
      <c r="N95">
        <v>420970</v>
      </c>
    </row>
    <row r="96" spans="1:14" x14ac:dyDescent="0.3">
      <c r="A96">
        <v>401449</v>
      </c>
      <c r="B96" t="s">
        <v>104</v>
      </c>
      <c r="C96" t="s">
        <v>65</v>
      </c>
      <c r="D96" s="135">
        <f>INDEX('Rates lookup'!G:G,MATCH('Fringe by acct'!E96,'Rates lookup'!H:H,0))</f>
        <v>11.7</v>
      </c>
      <c r="E96" s="77">
        <f>INDEX('Rates lookup'!H:H,MATCH('Fringe by acct'!F96,'Rates lookup'!I:I,0))</f>
        <v>14.2</v>
      </c>
      <c r="F96" s="77">
        <f>INDEX('Rates lookup'!I:I,MATCH('Fringe by acct'!G96,'Rates lookup'!J:J,0))</f>
        <v>14.6</v>
      </c>
      <c r="G96" s="77">
        <f>INDEX('Rates lookup'!J:J,MATCH('Fringe by acct'!H96,'Rates lookup'!K:K,0))</f>
        <v>15</v>
      </c>
      <c r="H96" s="77">
        <f>INDEX('Rates lookup'!K:K,MATCH('Fringe by acct'!I96,'Rates lookup'!L:L,0))</f>
        <v>16.5</v>
      </c>
      <c r="I96" s="77">
        <f>INDEX('Rates lookup'!L:L,MATCH('Fringe by acct'!J96,'Rates lookup'!M:M,0))</f>
        <v>16</v>
      </c>
      <c r="J96" s="91">
        <v>17.7</v>
      </c>
      <c r="K96">
        <v>15.8</v>
      </c>
      <c r="L96">
        <v>15.8</v>
      </c>
      <c r="M96">
        <v>401370</v>
      </c>
      <c r="N96">
        <v>420970</v>
      </c>
    </row>
    <row r="97" spans="1:14" x14ac:dyDescent="0.3">
      <c r="A97">
        <v>401450</v>
      </c>
      <c r="B97" t="s">
        <v>105</v>
      </c>
      <c r="C97" t="s">
        <v>65</v>
      </c>
      <c r="D97" s="135">
        <f>INDEX('Rates lookup'!G:G,MATCH('Fringe by acct'!E97,'Rates lookup'!H:H,0))</f>
        <v>11.7</v>
      </c>
      <c r="E97" s="77">
        <f>INDEX('Rates lookup'!H:H,MATCH('Fringe by acct'!F97,'Rates lookup'!I:I,0))</f>
        <v>14.2</v>
      </c>
      <c r="F97" s="77">
        <f>INDEX('Rates lookup'!I:I,MATCH('Fringe by acct'!G97,'Rates lookup'!J:J,0))</f>
        <v>14.6</v>
      </c>
      <c r="G97" s="77">
        <f>INDEX('Rates lookup'!J:J,MATCH('Fringe by acct'!H97,'Rates lookup'!K:K,0))</f>
        <v>15</v>
      </c>
      <c r="H97" s="77">
        <f>INDEX('Rates lookup'!K:K,MATCH('Fringe by acct'!I97,'Rates lookup'!L:L,0))</f>
        <v>16.5</v>
      </c>
      <c r="I97" s="77">
        <f>INDEX('Rates lookup'!L:L,MATCH('Fringe by acct'!J97,'Rates lookup'!M:M,0))</f>
        <v>16</v>
      </c>
      <c r="J97" s="91">
        <v>17.7</v>
      </c>
      <c r="K97">
        <v>15.8</v>
      </c>
      <c r="L97">
        <v>15.8</v>
      </c>
      <c r="M97">
        <v>401450</v>
      </c>
      <c r="N97">
        <v>421710</v>
      </c>
    </row>
    <row r="98" spans="1:14" x14ac:dyDescent="0.3">
      <c r="A98">
        <v>401455</v>
      </c>
      <c r="B98" t="s">
        <v>106</v>
      </c>
      <c r="C98" t="s">
        <v>65</v>
      </c>
      <c r="D98" s="135">
        <f>INDEX('Rates lookup'!G:G,MATCH('Fringe by acct'!E98,'Rates lookup'!H:H,0))</f>
        <v>11.7</v>
      </c>
      <c r="E98" s="77">
        <f>INDEX('Rates lookup'!H:H,MATCH('Fringe by acct'!F98,'Rates lookup'!I:I,0))</f>
        <v>14.2</v>
      </c>
      <c r="F98" s="77">
        <f>INDEX('Rates lookup'!I:I,MATCH('Fringe by acct'!G98,'Rates lookup'!J:J,0))</f>
        <v>14.6</v>
      </c>
      <c r="G98" s="77">
        <f>INDEX('Rates lookup'!J:J,MATCH('Fringe by acct'!H98,'Rates lookup'!K:K,0))</f>
        <v>15</v>
      </c>
      <c r="H98" s="77">
        <f>INDEX('Rates lookup'!K:K,MATCH('Fringe by acct'!I98,'Rates lookup'!L:L,0))</f>
        <v>16.5</v>
      </c>
      <c r="I98" s="77">
        <f>INDEX('Rates lookup'!L:L,MATCH('Fringe by acct'!J98,'Rates lookup'!M:M,0))</f>
        <v>16</v>
      </c>
      <c r="J98" s="91">
        <v>17.7</v>
      </c>
      <c r="K98">
        <v>15.8</v>
      </c>
      <c r="L98">
        <v>15.8</v>
      </c>
      <c r="M98">
        <v>401450</v>
      </c>
      <c r="N98">
        <v>421710</v>
      </c>
    </row>
    <row r="99" spans="1:14" x14ac:dyDescent="0.3">
      <c r="A99">
        <v>401460</v>
      </c>
      <c r="B99" t="s">
        <v>107</v>
      </c>
      <c r="C99" t="s">
        <v>65</v>
      </c>
      <c r="D99" s="135">
        <f>INDEX('Rates lookup'!G:G,MATCH('Fringe by acct'!E99,'Rates lookup'!H:H,0))</f>
        <v>11.7</v>
      </c>
      <c r="E99" s="77">
        <f>INDEX('Rates lookup'!H:H,MATCH('Fringe by acct'!F99,'Rates lookup'!I:I,0))</f>
        <v>14.2</v>
      </c>
      <c r="F99" s="77">
        <f>INDEX('Rates lookup'!I:I,MATCH('Fringe by acct'!G99,'Rates lookup'!J:J,0))</f>
        <v>14.6</v>
      </c>
      <c r="G99" s="77">
        <f>INDEX('Rates lookup'!J:J,MATCH('Fringe by acct'!H99,'Rates lookup'!K:K,0))</f>
        <v>15</v>
      </c>
      <c r="H99" s="77">
        <f>INDEX('Rates lookup'!K:K,MATCH('Fringe by acct'!I99,'Rates lookup'!L:L,0))</f>
        <v>16.5</v>
      </c>
      <c r="I99" s="77">
        <f>INDEX('Rates lookup'!L:L,MATCH('Fringe by acct'!J99,'Rates lookup'!M:M,0))</f>
        <v>16</v>
      </c>
      <c r="J99" s="91">
        <v>17.7</v>
      </c>
      <c r="K99">
        <v>15.8</v>
      </c>
      <c r="L99">
        <v>15.8</v>
      </c>
      <c r="M99">
        <v>401450</v>
      </c>
      <c r="N99">
        <v>421710</v>
      </c>
    </row>
    <row r="100" spans="1:14" x14ac:dyDescent="0.3">
      <c r="A100">
        <v>401499</v>
      </c>
      <c r="B100" t="s">
        <v>108</v>
      </c>
      <c r="C100" t="s">
        <v>65</v>
      </c>
      <c r="D100" s="135">
        <f>INDEX('Rates lookup'!G:G,MATCH('Fringe by acct'!E100,'Rates lookup'!H:H,0))</f>
        <v>11.7</v>
      </c>
      <c r="E100" s="77">
        <f>INDEX('Rates lookup'!H:H,MATCH('Fringe by acct'!F100,'Rates lookup'!I:I,0))</f>
        <v>14.2</v>
      </c>
      <c r="F100" s="77">
        <f>INDEX('Rates lookup'!I:I,MATCH('Fringe by acct'!G100,'Rates lookup'!J:J,0))</f>
        <v>14.6</v>
      </c>
      <c r="G100" s="77">
        <f>INDEX('Rates lookup'!J:J,MATCH('Fringe by acct'!H100,'Rates lookup'!K:K,0))</f>
        <v>15</v>
      </c>
      <c r="H100" s="77">
        <f>INDEX('Rates lookup'!K:K,MATCH('Fringe by acct'!I100,'Rates lookup'!L:L,0))</f>
        <v>16.5</v>
      </c>
      <c r="I100" s="77">
        <f>INDEX('Rates lookup'!L:L,MATCH('Fringe by acct'!J100,'Rates lookup'!M:M,0))</f>
        <v>16</v>
      </c>
      <c r="J100" s="91">
        <v>17.7</v>
      </c>
      <c r="K100">
        <v>15.8</v>
      </c>
      <c r="L100">
        <v>15.8</v>
      </c>
      <c r="M100">
        <v>401450</v>
      </c>
      <c r="N100">
        <v>421710</v>
      </c>
    </row>
    <row r="101" spans="1:14" x14ac:dyDescent="0.3">
      <c r="A101">
        <v>401550</v>
      </c>
      <c r="B101" t="s">
        <v>109</v>
      </c>
      <c r="C101" t="s">
        <v>65</v>
      </c>
      <c r="D101" s="135">
        <f>INDEX('Rates lookup'!G:G,MATCH('Fringe by acct'!E101,'Rates lookup'!H:H,0))</f>
        <v>11.7</v>
      </c>
      <c r="E101" s="77">
        <f>INDEX('Rates lookup'!H:H,MATCH('Fringe by acct'!F101,'Rates lookup'!I:I,0))</f>
        <v>14.2</v>
      </c>
      <c r="F101" s="77">
        <f>INDEX('Rates lookup'!I:I,MATCH('Fringe by acct'!G101,'Rates lookup'!J:J,0))</f>
        <v>14.6</v>
      </c>
      <c r="G101" s="77">
        <f>INDEX('Rates lookup'!J:J,MATCH('Fringe by acct'!H101,'Rates lookup'!K:K,0))</f>
        <v>15</v>
      </c>
      <c r="H101" s="77">
        <f>INDEX('Rates lookup'!K:K,MATCH('Fringe by acct'!I101,'Rates lookup'!L:L,0))</f>
        <v>16.5</v>
      </c>
      <c r="I101" s="77">
        <f>INDEX('Rates lookup'!L:L,MATCH('Fringe by acct'!J101,'Rates lookup'!M:M,0))</f>
        <v>16</v>
      </c>
      <c r="J101" s="91">
        <v>17.7</v>
      </c>
      <c r="K101">
        <v>15.8</v>
      </c>
      <c r="L101">
        <v>15.8</v>
      </c>
      <c r="M101">
        <v>401550</v>
      </c>
      <c r="N101">
        <v>421770</v>
      </c>
    </row>
    <row r="102" spans="1:14" x14ac:dyDescent="0.3">
      <c r="A102">
        <v>401560</v>
      </c>
      <c r="B102" t="s">
        <v>110</v>
      </c>
      <c r="C102" t="s">
        <v>65</v>
      </c>
      <c r="D102" s="135">
        <f>INDEX('Rates lookup'!G:G,MATCH('Fringe by acct'!E102,'Rates lookup'!H:H,0))</f>
        <v>11.7</v>
      </c>
      <c r="E102" s="77">
        <f>INDEX('Rates lookup'!H:H,MATCH('Fringe by acct'!F102,'Rates lookup'!I:I,0))</f>
        <v>14.2</v>
      </c>
      <c r="F102" s="77">
        <f>INDEX('Rates lookup'!I:I,MATCH('Fringe by acct'!G102,'Rates lookup'!J:J,0))</f>
        <v>14.6</v>
      </c>
      <c r="G102" s="77">
        <f>INDEX('Rates lookup'!J:J,MATCH('Fringe by acct'!H102,'Rates lookup'!K:K,0))</f>
        <v>15</v>
      </c>
      <c r="H102" s="77">
        <f>INDEX('Rates lookup'!K:K,MATCH('Fringe by acct'!I102,'Rates lookup'!L:L,0))</f>
        <v>16.5</v>
      </c>
      <c r="I102" s="77">
        <f>INDEX('Rates lookup'!L:L,MATCH('Fringe by acct'!J102,'Rates lookup'!M:M,0))</f>
        <v>16</v>
      </c>
      <c r="J102" s="91">
        <v>17.7</v>
      </c>
      <c r="K102">
        <v>15.8</v>
      </c>
      <c r="L102">
        <v>15.8</v>
      </c>
      <c r="M102">
        <v>401550</v>
      </c>
      <c r="N102">
        <v>421770</v>
      </c>
    </row>
    <row r="103" spans="1:14" x14ac:dyDescent="0.3">
      <c r="A103">
        <v>401570</v>
      </c>
      <c r="B103" t="s">
        <v>111</v>
      </c>
      <c r="C103" t="s">
        <v>65</v>
      </c>
      <c r="D103" s="135">
        <f>INDEX('Rates lookup'!G:G,MATCH('Fringe by acct'!E103,'Rates lookup'!H:H,0))</f>
        <v>11.7</v>
      </c>
      <c r="E103" s="77">
        <f>INDEX('Rates lookup'!H:H,MATCH('Fringe by acct'!F103,'Rates lookup'!I:I,0))</f>
        <v>14.2</v>
      </c>
      <c r="F103" s="77">
        <f>INDEX('Rates lookup'!I:I,MATCH('Fringe by acct'!G103,'Rates lookup'!J:J,0))</f>
        <v>14.6</v>
      </c>
      <c r="G103" s="77">
        <f>INDEX('Rates lookup'!J:J,MATCH('Fringe by acct'!H103,'Rates lookup'!K:K,0))</f>
        <v>15</v>
      </c>
      <c r="H103" s="77">
        <f>INDEX('Rates lookup'!K:K,MATCH('Fringe by acct'!I103,'Rates lookup'!L:L,0))</f>
        <v>16.5</v>
      </c>
      <c r="I103" s="77">
        <f>INDEX('Rates lookup'!L:L,MATCH('Fringe by acct'!J103,'Rates lookup'!M:M,0))</f>
        <v>16</v>
      </c>
      <c r="J103" s="91">
        <v>17.7</v>
      </c>
      <c r="K103">
        <v>15.8</v>
      </c>
      <c r="L103">
        <v>15.8</v>
      </c>
      <c r="M103">
        <v>401550</v>
      </c>
      <c r="N103">
        <v>421770</v>
      </c>
    </row>
    <row r="104" spans="1:14" x14ac:dyDescent="0.3">
      <c r="A104">
        <v>401599</v>
      </c>
      <c r="B104" t="s">
        <v>112</v>
      </c>
      <c r="C104" t="s">
        <v>65</v>
      </c>
      <c r="D104" s="135">
        <f>INDEX('Rates lookup'!G:G,MATCH('Fringe by acct'!E104,'Rates lookup'!H:H,0))</f>
        <v>11.7</v>
      </c>
      <c r="E104" s="77">
        <f>INDEX('Rates lookup'!H:H,MATCH('Fringe by acct'!F104,'Rates lookup'!I:I,0))</f>
        <v>14.2</v>
      </c>
      <c r="F104" s="77">
        <f>INDEX('Rates lookup'!I:I,MATCH('Fringe by acct'!G104,'Rates lookup'!J:J,0))</f>
        <v>14.6</v>
      </c>
      <c r="G104" s="77">
        <f>INDEX('Rates lookup'!J:J,MATCH('Fringe by acct'!H104,'Rates lookup'!K:K,0))</f>
        <v>15</v>
      </c>
      <c r="H104" s="77">
        <f>INDEX('Rates lookup'!K:K,MATCH('Fringe by acct'!I104,'Rates lookup'!L:L,0))</f>
        <v>16.5</v>
      </c>
      <c r="I104" s="77">
        <f>INDEX('Rates lookup'!L:L,MATCH('Fringe by acct'!J104,'Rates lookup'!M:M,0))</f>
        <v>16</v>
      </c>
      <c r="J104" s="91">
        <v>17.7</v>
      </c>
      <c r="K104">
        <v>15.8</v>
      </c>
      <c r="L104">
        <v>15.8</v>
      </c>
      <c r="M104">
        <v>401550</v>
      </c>
      <c r="N104">
        <v>421770</v>
      </c>
    </row>
    <row r="105" spans="1:14" x14ac:dyDescent="0.3">
      <c r="A105">
        <v>401650</v>
      </c>
      <c r="B105" t="s">
        <v>113</v>
      </c>
      <c r="C105" t="s">
        <v>65</v>
      </c>
      <c r="D105" s="135">
        <f>INDEX('Rates lookup'!G:G,MATCH('Fringe by acct'!E105,'Rates lookup'!H:H,0))</f>
        <v>11.7</v>
      </c>
      <c r="E105" s="77">
        <f>INDEX('Rates lookup'!H:H,MATCH('Fringe by acct'!F105,'Rates lookup'!I:I,0))</f>
        <v>14.2</v>
      </c>
      <c r="F105" s="77">
        <f>INDEX('Rates lookup'!I:I,MATCH('Fringe by acct'!G105,'Rates lookup'!J:J,0))</f>
        <v>14.6</v>
      </c>
      <c r="G105" s="77">
        <f>INDEX('Rates lookup'!J:J,MATCH('Fringe by acct'!H105,'Rates lookup'!K:K,0))</f>
        <v>15</v>
      </c>
      <c r="H105" s="77">
        <f>INDEX('Rates lookup'!K:K,MATCH('Fringe by acct'!I105,'Rates lookup'!L:L,0))</f>
        <v>16.5</v>
      </c>
      <c r="I105" s="77">
        <f>INDEX('Rates lookup'!L:L,MATCH('Fringe by acct'!J105,'Rates lookup'!M:M,0))</f>
        <v>16</v>
      </c>
      <c r="J105" s="91">
        <v>17.7</v>
      </c>
      <c r="K105">
        <v>15.8</v>
      </c>
      <c r="L105">
        <v>15.8</v>
      </c>
      <c r="M105">
        <v>401650</v>
      </c>
      <c r="N105">
        <v>421610</v>
      </c>
    </row>
    <row r="106" spans="1:14" x14ac:dyDescent="0.3">
      <c r="A106">
        <v>401700</v>
      </c>
      <c r="B106" t="s">
        <v>114</v>
      </c>
      <c r="C106" t="s">
        <v>65</v>
      </c>
      <c r="D106" s="135">
        <f>INDEX('Rates lookup'!G:G,MATCH('Fringe by acct'!E106,'Rates lookup'!H:H,0))</f>
        <v>11.7</v>
      </c>
      <c r="E106" s="77">
        <f>INDEX('Rates lookup'!H:H,MATCH('Fringe by acct'!F106,'Rates lookup'!I:I,0))</f>
        <v>14.2</v>
      </c>
      <c r="F106" s="77">
        <f>INDEX('Rates lookup'!I:I,MATCH('Fringe by acct'!G106,'Rates lookup'!J:J,0))</f>
        <v>14.6</v>
      </c>
      <c r="G106" s="77">
        <f>INDEX('Rates lookup'!J:J,MATCH('Fringe by acct'!H106,'Rates lookup'!K:K,0))</f>
        <v>15</v>
      </c>
      <c r="H106" s="77">
        <f>INDEX('Rates lookup'!K:K,MATCH('Fringe by acct'!I106,'Rates lookup'!L:L,0))</f>
        <v>16.5</v>
      </c>
      <c r="I106" s="77">
        <f>INDEX('Rates lookup'!L:L,MATCH('Fringe by acct'!J106,'Rates lookup'!M:M,0))</f>
        <v>16</v>
      </c>
      <c r="J106" s="91">
        <v>17.7</v>
      </c>
      <c r="K106">
        <v>15.8</v>
      </c>
      <c r="L106">
        <v>15.8</v>
      </c>
      <c r="M106">
        <v>401650</v>
      </c>
      <c r="N106">
        <v>421610</v>
      </c>
    </row>
    <row r="107" spans="1:14" x14ac:dyDescent="0.3">
      <c r="A107">
        <v>401749</v>
      </c>
      <c r="B107" t="s">
        <v>115</v>
      </c>
      <c r="C107" t="s">
        <v>65</v>
      </c>
      <c r="D107" s="135">
        <f>INDEX('Rates lookup'!G:G,MATCH('Fringe by acct'!E107,'Rates lookup'!H:H,0))</f>
        <v>11.7</v>
      </c>
      <c r="E107" s="77">
        <f>INDEX('Rates lookup'!H:H,MATCH('Fringe by acct'!F107,'Rates lookup'!I:I,0))</f>
        <v>14.2</v>
      </c>
      <c r="F107" s="77">
        <f>INDEX('Rates lookup'!I:I,MATCH('Fringe by acct'!G107,'Rates lookup'!J:J,0))</f>
        <v>14.6</v>
      </c>
      <c r="G107" s="77">
        <f>INDEX('Rates lookup'!J:J,MATCH('Fringe by acct'!H107,'Rates lookup'!K:K,0))</f>
        <v>15</v>
      </c>
      <c r="H107" s="77">
        <f>INDEX('Rates lookup'!K:K,MATCH('Fringe by acct'!I107,'Rates lookup'!L:L,0))</f>
        <v>16.5</v>
      </c>
      <c r="I107" s="77">
        <f>INDEX('Rates lookup'!L:L,MATCH('Fringe by acct'!J107,'Rates lookup'!M:M,0))</f>
        <v>16</v>
      </c>
      <c r="J107" s="91">
        <v>17.7</v>
      </c>
      <c r="K107">
        <v>15.8</v>
      </c>
      <c r="L107">
        <v>15.8</v>
      </c>
      <c r="M107">
        <v>401650</v>
      </c>
      <c r="N107">
        <v>421610</v>
      </c>
    </row>
    <row r="108" spans="1:14" x14ac:dyDescent="0.3">
      <c r="A108">
        <v>401750</v>
      </c>
      <c r="B108" t="s">
        <v>116</v>
      </c>
      <c r="C108" t="s">
        <v>65</v>
      </c>
      <c r="D108" s="135">
        <f>INDEX('Rates lookup'!G:G,MATCH('Fringe by acct'!E108,'Rates lookup'!H:H,0))</f>
        <v>11.7</v>
      </c>
      <c r="E108" s="77">
        <f>INDEX('Rates lookup'!H:H,MATCH('Fringe by acct'!F108,'Rates lookup'!I:I,0))</f>
        <v>14.2</v>
      </c>
      <c r="F108" s="77">
        <f>INDEX('Rates lookup'!I:I,MATCH('Fringe by acct'!G108,'Rates lookup'!J:J,0))</f>
        <v>14.6</v>
      </c>
      <c r="G108" s="77">
        <f>INDEX('Rates lookup'!J:J,MATCH('Fringe by acct'!H108,'Rates lookup'!K:K,0))</f>
        <v>15</v>
      </c>
      <c r="H108" s="77">
        <f>INDEX('Rates lookup'!K:K,MATCH('Fringe by acct'!I108,'Rates lookup'!L:L,0))</f>
        <v>16.5</v>
      </c>
      <c r="I108" s="77">
        <f>INDEX('Rates lookup'!L:L,MATCH('Fringe by acct'!J108,'Rates lookup'!M:M,0))</f>
        <v>16</v>
      </c>
      <c r="J108" s="91">
        <v>17.7</v>
      </c>
      <c r="K108">
        <v>15.8</v>
      </c>
      <c r="L108">
        <v>15.8</v>
      </c>
      <c r="M108">
        <v>401750</v>
      </c>
      <c r="N108">
        <v>421910</v>
      </c>
    </row>
    <row r="109" spans="1:14" x14ac:dyDescent="0.3">
      <c r="A109">
        <v>401755</v>
      </c>
      <c r="B109" t="s">
        <v>117</v>
      </c>
      <c r="C109" t="s">
        <v>65</v>
      </c>
      <c r="D109" s="135">
        <f>INDEX('Rates lookup'!G:G,MATCH('Fringe by acct'!E109,'Rates lookup'!H:H,0))</f>
        <v>11.7</v>
      </c>
      <c r="E109" s="77">
        <f>INDEX('Rates lookup'!H:H,MATCH('Fringe by acct'!F109,'Rates lookup'!I:I,0))</f>
        <v>14.2</v>
      </c>
      <c r="F109" s="77">
        <f>INDEX('Rates lookup'!I:I,MATCH('Fringe by acct'!G109,'Rates lookup'!J:J,0))</f>
        <v>14.6</v>
      </c>
      <c r="G109" s="77">
        <f>INDEX('Rates lookup'!J:J,MATCH('Fringe by acct'!H109,'Rates lookup'!K:K,0))</f>
        <v>15</v>
      </c>
      <c r="H109" s="77">
        <f>INDEX('Rates lookup'!K:K,MATCH('Fringe by acct'!I109,'Rates lookup'!L:L,0))</f>
        <v>16.5</v>
      </c>
      <c r="I109" s="77">
        <f>INDEX('Rates lookup'!L:L,MATCH('Fringe by acct'!J109,'Rates lookup'!M:M,0))</f>
        <v>16</v>
      </c>
      <c r="J109" s="91">
        <v>17.7</v>
      </c>
      <c r="K109">
        <v>15.8</v>
      </c>
      <c r="L109">
        <v>15.8</v>
      </c>
      <c r="M109">
        <v>401750</v>
      </c>
      <c r="N109">
        <v>421910</v>
      </c>
    </row>
    <row r="110" spans="1:14" x14ac:dyDescent="0.3">
      <c r="A110">
        <v>401760</v>
      </c>
      <c r="B110" t="s">
        <v>118</v>
      </c>
      <c r="C110" t="s">
        <v>65</v>
      </c>
      <c r="D110" s="135">
        <f>INDEX('Rates lookup'!G:G,MATCH('Fringe by acct'!E110,'Rates lookup'!H:H,0))</f>
        <v>11.7</v>
      </c>
      <c r="E110" s="77">
        <f>INDEX('Rates lookup'!H:H,MATCH('Fringe by acct'!F110,'Rates lookup'!I:I,0))</f>
        <v>14.2</v>
      </c>
      <c r="F110" s="77">
        <f>INDEX('Rates lookup'!I:I,MATCH('Fringe by acct'!G110,'Rates lookup'!J:J,0))</f>
        <v>14.6</v>
      </c>
      <c r="G110" s="77">
        <f>INDEX('Rates lookup'!J:J,MATCH('Fringe by acct'!H110,'Rates lookup'!K:K,0))</f>
        <v>15</v>
      </c>
      <c r="H110" s="77">
        <f>INDEX('Rates lookup'!K:K,MATCH('Fringe by acct'!I110,'Rates lookup'!L:L,0))</f>
        <v>16.5</v>
      </c>
      <c r="I110" s="77">
        <f>INDEX('Rates lookup'!L:L,MATCH('Fringe by acct'!J110,'Rates lookup'!M:M,0))</f>
        <v>16</v>
      </c>
      <c r="J110" s="91">
        <v>17.7</v>
      </c>
      <c r="K110">
        <v>15.8</v>
      </c>
      <c r="L110">
        <v>15.8</v>
      </c>
      <c r="M110">
        <v>401750</v>
      </c>
      <c r="N110">
        <v>421910</v>
      </c>
    </row>
    <row r="111" spans="1:14" x14ac:dyDescent="0.3">
      <c r="A111">
        <v>401769</v>
      </c>
      <c r="B111" t="s">
        <v>119</v>
      </c>
      <c r="C111" t="s">
        <v>65</v>
      </c>
      <c r="D111" s="135">
        <f>INDEX('Rates lookup'!G:G,MATCH('Fringe by acct'!E111,'Rates lookup'!H:H,0))</f>
        <v>11.7</v>
      </c>
      <c r="E111" s="77">
        <f>INDEX('Rates lookup'!H:H,MATCH('Fringe by acct'!F111,'Rates lookup'!I:I,0))</f>
        <v>14.2</v>
      </c>
      <c r="F111" s="77">
        <f>INDEX('Rates lookup'!I:I,MATCH('Fringe by acct'!G111,'Rates lookup'!J:J,0))</f>
        <v>14.6</v>
      </c>
      <c r="G111" s="77">
        <f>INDEX('Rates lookup'!J:J,MATCH('Fringe by acct'!H111,'Rates lookup'!K:K,0))</f>
        <v>15</v>
      </c>
      <c r="H111" s="77">
        <f>INDEX('Rates lookup'!K:K,MATCH('Fringe by acct'!I111,'Rates lookup'!L:L,0))</f>
        <v>16.5</v>
      </c>
      <c r="I111" s="77">
        <f>INDEX('Rates lookup'!L:L,MATCH('Fringe by acct'!J111,'Rates lookup'!M:M,0))</f>
        <v>16</v>
      </c>
      <c r="J111" s="91">
        <v>17.7</v>
      </c>
      <c r="K111">
        <v>15.8</v>
      </c>
      <c r="L111">
        <v>15.8</v>
      </c>
      <c r="M111">
        <v>401750</v>
      </c>
      <c r="N111">
        <v>421910</v>
      </c>
    </row>
    <row r="112" spans="1:14" x14ac:dyDescent="0.3">
      <c r="A112">
        <v>401770</v>
      </c>
      <c r="B112" t="s">
        <v>120</v>
      </c>
      <c r="C112" t="s">
        <v>65</v>
      </c>
      <c r="D112" s="135">
        <f>INDEX('Rates lookup'!G:G,MATCH('Fringe by acct'!E112,'Rates lookup'!H:H,0))</f>
        <v>11.7</v>
      </c>
      <c r="E112" s="77">
        <f>INDEX('Rates lookup'!H:H,MATCH('Fringe by acct'!F112,'Rates lookup'!I:I,0))</f>
        <v>14.2</v>
      </c>
      <c r="F112" s="77">
        <f>INDEX('Rates lookup'!I:I,MATCH('Fringe by acct'!G112,'Rates lookup'!J:J,0))</f>
        <v>14.6</v>
      </c>
      <c r="G112" s="77">
        <f>INDEX('Rates lookup'!J:J,MATCH('Fringe by acct'!H112,'Rates lookup'!K:K,0))</f>
        <v>15</v>
      </c>
      <c r="H112" s="77">
        <f>INDEX('Rates lookup'!K:K,MATCH('Fringe by acct'!I112,'Rates lookup'!L:L,0))</f>
        <v>16.5</v>
      </c>
      <c r="I112" s="77">
        <f>INDEX('Rates lookup'!L:L,MATCH('Fringe by acct'!J112,'Rates lookup'!M:M,0))</f>
        <v>16</v>
      </c>
      <c r="J112" s="91">
        <v>17.7</v>
      </c>
      <c r="K112">
        <v>15.8</v>
      </c>
      <c r="L112">
        <v>15.8</v>
      </c>
      <c r="M112">
        <v>401750</v>
      </c>
      <c r="N112">
        <v>421970</v>
      </c>
    </row>
    <row r="113" spans="1:14" x14ac:dyDescent="0.3">
      <c r="A113">
        <v>401789</v>
      </c>
      <c r="B113" t="s">
        <v>121</v>
      </c>
      <c r="C113" t="s">
        <v>65</v>
      </c>
      <c r="D113" s="135">
        <f>INDEX('Rates lookup'!G:G,MATCH('Fringe by acct'!E113,'Rates lookup'!H:H,0))</f>
        <v>11.7</v>
      </c>
      <c r="E113" s="77">
        <f>INDEX('Rates lookup'!H:H,MATCH('Fringe by acct'!F113,'Rates lookup'!I:I,0))</f>
        <v>14.2</v>
      </c>
      <c r="F113" s="77">
        <f>INDEX('Rates lookup'!I:I,MATCH('Fringe by acct'!G113,'Rates lookup'!J:J,0))</f>
        <v>14.6</v>
      </c>
      <c r="G113" s="77">
        <f>INDEX('Rates lookup'!J:J,MATCH('Fringe by acct'!H113,'Rates lookup'!K:K,0))</f>
        <v>15</v>
      </c>
      <c r="H113" s="77">
        <f>INDEX('Rates lookup'!K:K,MATCH('Fringe by acct'!I113,'Rates lookup'!L:L,0))</f>
        <v>16.5</v>
      </c>
      <c r="I113" s="77">
        <f>INDEX('Rates lookup'!L:L,MATCH('Fringe by acct'!J113,'Rates lookup'!M:M,0))</f>
        <v>16</v>
      </c>
      <c r="J113" s="91">
        <v>17.7</v>
      </c>
      <c r="K113">
        <v>15.8</v>
      </c>
      <c r="L113">
        <v>15.8</v>
      </c>
      <c r="M113">
        <v>401750</v>
      </c>
      <c r="N113">
        <v>421970</v>
      </c>
    </row>
    <row r="114" spans="1:14" x14ac:dyDescent="0.3">
      <c r="A114">
        <v>401790</v>
      </c>
      <c r="B114" t="s">
        <v>122</v>
      </c>
      <c r="C114" t="s">
        <v>65</v>
      </c>
      <c r="D114" s="135">
        <f>INDEX('Rates lookup'!G:G,MATCH('Fringe by acct'!E114,'Rates lookup'!H:H,0))</f>
        <v>11.7</v>
      </c>
      <c r="E114" s="77">
        <f>INDEX('Rates lookup'!H:H,MATCH('Fringe by acct'!F114,'Rates lookup'!I:I,0))</f>
        <v>14.2</v>
      </c>
      <c r="F114" s="77">
        <f>INDEX('Rates lookup'!I:I,MATCH('Fringe by acct'!G114,'Rates lookup'!J:J,0))</f>
        <v>14.6</v>
      </c>
      <c r="G114" s="77">
        <f>INDEX('Rates lookup'!J:J,MATCH('Fringe by acct'!H114,'Rates lookup'!K:K,0))</f>
        <v>15</v>
      </c>
      <c r="H114" s="77">
        <f>INDEX('Rates lookup'!K:K,MATCH('Fringe by acct'!I114,'Rates lookup'!L:L,0))</f>
        <v>16.5</v>
      </c>
      <c r="I114" s="77">
        <f>INDEX('Rates lookup'!L:L,MATCH('Fringe by acct'!J114,'Rates lookup'!M:M,0))</f>
        <v>16</v>
      </c>
      <c r="J114" s="91">
        <v>17.7</v>
      </c>
      <c r="K114">
        <v>15.8</v>
      </c>
      <c r="L114">
        <v>15.8</v>
      </c>
      <c r="M114">
        <v>401790</v>
      </c>
      <c r="N114">
        <v>421810</v>
      </c>
    </row>
    <row r="115" spans="1:14" x14ac:dyDescent="0.3">
      <c r="A115">
        <v>401800</v>
      </c>
      <c r="B115" t="s">
        <v>123</v>
      </c>
      <c r="C115" t="s">
        <v>65</v>
      </c>
      <c r="D115" s="135">
        <f>INDEX('Rates lookup'!G:G,MATCH('Fringe by acct'!E115,'Rates lookup'!H:H,0))</f>
        <v>11.7</v>
      </c>
      <c r="E115" s="77">
        <f>INDEX('Rates lookup'!H:H,MATCH('Fringe by acct'!F115,'Rates lookup'!I:I,0))</f>
        <v>14.2</v>
      </c>
      <c r="F115" s="77">
        <f>INDEX('Rates lookup'!I:I,MATCH('Fringe by acct'!G115,'Rates lookup'!J:J,0))</f>
        <v>14.6</v>
      </c>
      <c r="G115" s="77">
        <f>INDEX('Rates lookup'!J:J,MATCH('Fringe by acct'!H115,'Rates lookup'!K:K,0))</f>
        <v>15</v>
      </c>
      <c r="H115" s="77">
        <f>INDEX('Rates lookup'!K:K,MATCH('Fringe by acct'!I115,'Rates lookup'!L:L,0))</f>
        <v>16.5</v>
      </c>
      <c r="I115" s="77">
        <f>INDEX('Rates lookup'!L:L,MATCH('Fringe by acct'!J115,'Rates lookup'!M:M,0))</f>
        <v>16</v>
      </c>
      <c r="J115" s="91">
        <v>17.7</v>
      </c>
      <c r="K115">
        <v>15.8</v>
      </c>
      <c r="L115">
        <v>15.8</v>
      </c>
      <c r="M115">
        <v>401790</v>
      </c>
      <c r="N115">
        <v>421810</v>
      </c>
    </row>
    <row r="116" spans="1:14" x14ac:dyDescent="0.3">
      <c r="A116">
        <v>401849</v>
      </c>
      <c r="B116" t="s">
        <v>124</v>
      </c>
      <c r="C116" t="s">
        <v>65</v>
      </c>
      <c r="D116" s="135">
        <f>INDEX('Rates lookup'!G:G,MATCH('Fringe by acct'!E116,'Rates lookup'!H:H,0))</f>
        <v>11.7</v>
      </c>
      <c r="E116" s="77">
        <f>INDEX('Rates lookup'!H:H,MATCH('Fringe by acct'!F116,'Rates lookup'!I:I,0))</f>
        <v>14.2</v>
      </c>
      <c r="F116" s="77">
        <f>INDEX('Rates lookup'!I:I,MATCH('Fringe by acct'!G116,'Rates lookup'!J:J,0))</f>
        <v>14.6</v>
      </c>
      <c r="G116" s="77">
        <f>INDEX('Rates lookup'!J:J,MATCH('Fringe by acct'!H116,'Rates lookup'!K:K,0))</f>
        <v>15</v>
      </c>
      <c r="H116" s="77">
        <f>INDEX('Rates lookup'!K:K,MATCH('Fringe by acct'!I116,'Rates lookup'!L:L,0))</f>
        <v>16.5</v>
      </c>
      <c r="I116" s="77">
        <f>INDEX('Rates lookup'!L:L,MATCH('Fringe by acct'!J116,'Rates lookup'!M:M,0))</f>
        <v>16</v>
      </c>
      <c r="J116" s="91">
        <v>17.7</v>
      </c>
      <c r="K116">
        <v>15.8</v>
      </c>
      <c r="L116">
        <v>15.8</v>
      </c>
      <c r="M116">
        <v>401790</v>
      </c>
      <c r="N116">
        <v>421810</v>
      </c>
    </row>
    <row r="117" spans="1:14" x14ac:dyDescent="0.3">
      <c r="A117">
        <v>401850</v>
      </c>
      <c r="B117" t="s">
        <v>125</v>
      </c>
      <c r="C117" t="s">
        <v>65</v>
      </c>
      <c r="D117" s="135">
        <f>INDEX('Rates lookup'!G:G,MATCH('Fringe by acct'!E117,'Rates lookup'!H:H,0))</f>
        <v>11.7</v>
      </c>
      <c r="E117" s="77">
        <f>INDEX('Rates lookup'!H:H,MATCH('Fringe by acct'!F117,'Rates lookup'!I:I,0))</f>
        <v>14.2</v>
      </c>
      <c r="F117" s="77">
        <f>INDEX('Rates lookup'!I:I,MATCH('Fringe by acct'!G117,'Rates lookup'!J:J,0))</f>
        <v>14.6</v>
      </c>
      <c r="G117" s="77">
        <f>INDEX('Rates lookup'!J:J,MATCH('Fringe by acct'!H117,'Rates lookup'!K:K,0))</f>
        <v>15</v>
      </c>
      <c r="H117" s="77">
        <f>INDEX('Rates lookup'!K:K,MATCH('Fringe by acct'!I117,'Rates lookup'!L:L,0))</f>
        <v>16.5</v>
      </c>
      <c r="I117" s="77">
        <f>INDEX('Rates lookup'!L:L,MATCH('Fringe by acct'!J117,'Rates lookup'!M:M,0))</f>
        <v>16</v>
      </c>
      <c r="J117" s="91">
        <v>17.7</v>
      </c>
      <c r="K117">
        <v>15.8</v>
      </c>
      <c r="L117">
        <v>15.8</v>
      </c>
      <c r="M117">
        <v>401850</v>
      </c>
      <c r="N117">
        <v>421410</v>
      </c>
    </row>
    <row r="118" spans="1:14" x14ac:dyDescent="0.3">
      <c r="A118">
        <v>401860</v>
      </c>
      <c r="B118" t="s">
        <v>126</v>
      </c>
      <c r="C118" t="s">
        <v>65</v>
      </c>
      <c r="D118" s="135">
        <f>INDEX('Rates lookup'!G:G,MATCH('Fringe by acct'!E118,'Rates lookup'!H:H,0))</f>
        <v>11.7</v>
      </c>
      <c r="E118" s="77">
        <f>INDEX('Rates lookup'!H:H,MATCH('Fringe by acct'!F118,'Rates lookup'!I:I,0))</f>
        <v>14.2</v>
      </c>
      <c r="F118" s="77">
        <f>INDEX('Rates lookup'!I:I,MATCH('Fringe by acct'!G118,'Rates lookup'!J:J,0))</f>
        <v>14.6</v>
      </c>
      <c r="G118" s="77">
        <f>INDEX('Rates lookup'!J:J,MATCH('Fringe by acct'!H118,'Rates lookup'!K:K,0))</f>
        <v>15</v>
      </c>
      <c r="H118" s="77">
        <f>INDEX('Rates lookup'!K:K,MATCH('Fringe by acct'!I118,'Rates lookup'!L:L,0))</f>
        <v>16.5</v>
      </c>
      <c r="I118" s="77">
        <f>INDEX('Rates lookup'!L:L,MATCH('Fringe by acct'!J118,'Rates lookup'!M:M,0))</f>
        <v>16</v>
      </c>
      <c r="J118" s="91">
        <v>17.7</v>
      </c>
      <c r="K118">
        <v>15.8</v>
      </c>
      <c r="L118">
        <v>15.8</v>
      </c>
      <c r="M118">
        <v>401850</v>
      </c>
      <c r="N118">
        <v>421410</v>
      </c>
    </row>
    <row r="119" spans="1:14" x14ac:dyDescent="0.3">
      <c r="A119">
        <v>401862</v>
      </c>
      <c r="B119" t="s">
        <v>127</v>
      </c>
      <c r="C119" t="s">
        <v>65</v>
      </c>
      <c r="D119" s="135">
        <f>INDEX('Rates lookup'!G:G,MATCH('Fringe by acct'!E119,'Rates lookup'!H:H,0))</f>
        <v>11.7</v>
      </c>
      <c r="E119" s="77">
        <f>INDEX('Rates lookup'!H:H,MATCH('Fringe by acct'!F119,'Rates lookup'!I:I,0))</f>
        <v>14.2</v>
      </c>
      <c r="F119" s="77">
        <f>INDEX('Rates lookup'!I:I,MATCH('Fringe by acct'!G119,'Rates lookup'!J:J,0))</f>
        <v>14.6</v>
      </c>
      <c r="G119" s="77">
        <f>INDEX('Rates lookup'!J:J,MATCH('Fringe by acct'!H119,'Rates lookup'!K:K,0))</f>
        <v>15</v>
      </c>
      <c r="H119" s="77">
        <f>INDEX('Rates lookup'!K:K,MATCH('Fringe by acct'!I119,'Rates lookup'!L:L,0))</f>
        <v>16.5</v>
      </c>
      <c r="I119" s="77">
        <f>INDEX('Rates lookup'!L:L,MATCH('Fringe by acct'!J119,'Rates lookup'!M:M,0))</f>
        <v>16</v>
      </c>
      <c r="J119" s="91">
        <v>17.7</v>
      </c>
      <c r="K119">
        <v>15.8</v>
      </c>
      <c r="L119">
        <v>15.8</v>
      </c>
      <c r="M119">
        <v>401850</v>
      </c>
      <c r="N119">
        <v>421410</v>
      </c>
    </row>
    <row r="120" spans="1:14" x14ac:dyDescent="0.3">
      <c r="A120">
        <v>401863</v>
      </c>
      <c r="B120" t="s">
        <v>128</v>
      </c>
      <c r="C120" t="s">
        <v>65</v>
      </c>
      <c r="D120" s="135">
        <f>INDEX('Rates lookup'!G:G,MATCH('Fringe by acct'!E120,'Rates lookup'!H:H,0))</f>
        <v>11.7</v>
      </c>
      <c r="E120" s="77">
        <f>INDEX('Rates lookup'!H:H,MATCH('Fringe by acct'!F120,'Rates lookup'!I:I,0))</f>
        <v>14.2</v>
      </c>
      <c r="F120" s="77">
        <f>INDEX('Rates lookup'!I:I,MATCH('Fringe by acct'!G120,'Rates lookup'!J:J,0))</f>
        <v>14.6</v>
      </c>
      <c r="G120" s="77">
        <f>INDEX('Rates lookup'!J:J,MATCH('Fringe by acct'!H120,'Rates lookup'!K:K,0))</f>
        <v>15</v>
      </c>
      <c r="H120" s="77">
        <f>INDEX('Rates lookup'!K:K,MATCH('Fringe by acct'!I120,'Rates lookup'!L:L,0))</f>
        <v>16.5</v>
      </c>
      <c r="I120" s="77">
        <f>INDEX('Rates lookup'!L:L,MATCH('Fringe by acct'!J120,'Rates lookup'!M:M,0))</f>
        <v>16</v>
      </c>
      <c r="J120" s="91">
        <v>17.7</v>
      </c>
      <c r="K120">
        <v>15.8</v>
      </c>
      <c r="L120">
        <v>15.8</v>
      </c>
      <c r="M120">
        <v>401850</v>
      </c>
      <c r="N120">
        <v>421410</v>
      </c>
    </row>
    <row r="121" spans="1:14" x14ac:dyDescent="0.3">
      <c r="A121">
        <v>401864</v>
      </c>
      <c r="B121" t="s">
        <v>129</v>
      </c>
      <c r="C121" t="s">
        <v>65</v>
      </c>
      <c r="D121" s="135">
        <f>INDEX('Rates lookup'!G:G,MATCH('Fringe by acct'!E121,'Rates lookup'!H:H,0))</f>
        <v>11.7</v>
      </c>
      <c r="E121" s="77">
        <f>INDEX('Rates lookup'!H:H,MATCH('Fringe by acct'!F121,'Rates lookup'!I:I,0))</f>
        <v>14.2</v>
      </c>
      <c r="F121" s="77">
        <f>INDEX('Rates lookup'!I:I,MATCH('Fringe by acct'!G121,'Rates lookup'!J:J,0))</f>
        <v>14.6</v>
      </c>
      <c r="G121" s="77">
        <f>INDEX('Rates lookup'!J:J,MATCH('Fringe by acct'!H121,'Rates lookup'!K:K,0))</f>
        <v>15</v>
      </c>
      <c r="H121" s="77">
        <f>INDEX('Rates lookup'!K:K,MATCH('Fringe by acct'!I121,'Rates lookup'!L:L,0))</f>
        <v>16.5</v>
      </c>
      <c r="I121" s="77">
        <f>INDEX('Rates lookup'!L:L,MATCH('Fringe by acct'!J121,'Rates lookup'!M:M,0))</f>
        <v>16</v>
      </c>
      <c r="J121" s="91">
        <v>17.7</v>
      </c>
      <c r="K121">
        <v>15.8</v>
      </c>
      <c r="L121">
        <v>15.8</v>
      </c>
      <c r="M121">
        <v>401850</v>
      </c>
      <c r="N121">
        <v>421410</v>
      </c>
    </row>
    <row r="122" spans="1:14" x14ac:dyDescent="0.3">
      <c r="A122">
        <v>401865</v>
      </c>
      <c r="B122" t="s">
        <v>130</v>
      </c>
      <c r="C122" t="s">
        <v>65</v>
      </c>
      <c r="D122" s="135">
        <f>INDEX('Rates lookup'!G:G,MATCH('Fringe by acct'!E122,'Rates lookup'!H:H,0))</f>
        <v>11.7</v>
      </c>
      <c r="E122" s="77">
        <f>INDEX('Rates lookup'!H:H,MATCH('Fringe by acct'!F122,'Rates lookup'!I:I,0))</f>
        <v>14.2</v>
      </c>
      <c r="F122" s="77">
        <f>INDEX('Rates lookup'!I:I,MATCH('Fringe by acct'!G122,'Rates lookup'!J:J,0))</f>
        <v>14.6</v>
      </c>
      <c r="G122" s="77">
        <f>INDEX('Rates lookup'!J:J,MATCH('Fringe by acct'!H122,'Rates lookup'!K:K,0))</f>
        <v>15</v>
      </c>
      <c r="H122" s="77">
        <f>INDEX('Rates lookup'!K:K,MATCH('Fringe by acct'!I122,'Rates lookup'!L:L,0))</f>
        <v>16.5</v>
      </c>
      <c r="I122" s="77">
        <f>INDEX('Rates lookup'!L:L,MATCH('Fringe by acct'!J122,'Rates lookup'!M:M,0))</f>
        <v>16</v>
      </c>
      <c r="J122" s="91">
        <v>17.7</v>
      </c>
      <c r="K122">
        <v>15.8</v>
      </c>
      <c r="L122">
        <v>15.8</v>
      </c>
      <c r="M122">
        <v>401850</v>
      </c>
      <c r="N122">
        <v>421410</v>
      </c>
    </row>
    <row r="123" spans="1:14" x14ac:dyDescent="0.3">
      <c r="A123">
        <v>401866</v>
      </c>
      <c r="B123" t="s">
        <v>131</v>
      </c>
      <c r="C123" t="s">
        <v>65</v>
      </c>
      <c r="D123" s="135">
        <f>INDEX('Rates lookup'!G:G,MATCH('Fringe by acct'!E123,'Rates lookup'!H:H,0))</f>
        <v>11.7</v>
      </c>
      <c r="E123" s="77">
        <f>INDEX('Rates lookup'!H:H,MATCH('Fringe by acct'!F123,'Rates lookup'!I:I,0))</f>
        <v>14.2</v>
      </c>
      <c r="F123" s="77">
        <f>INDEX('Rates lookup'!I:I,MATCH('Fringe by acct'!G123,'Rates lookup'!J:J,0))</f>
        <v>14.6</v>
      </c>
      <c r="G123" s="77">
        <f>INDEX('Rates lookup'!J:J,MATCH('Fringe by acct'!H123,'Rates lookup'!K:K,0))</f>
        <v>15</v>
      </c>
      <c r="H123" s="77">
        <f>INDEX('Rates lookup'!K:K,MATCH('Fringe by acct'!I123,'Rates lookup'!L:L,0))</f>
        <v>16.5</v>
      </c>
      <c r="I123" s="77">
        <f>INDEX('Rates lookup'!L:L,MATCH('Fringe by acct'!J123,'Rates lookup'!M:M,0))</f>
        <v>16</v>
      </c>
      <c r="J123" s="91">
        <v>17.7</v>
      </c>
      <c r="K123">
        <v>15.8</v>
      </c>
      <c r="L123">
        <v>15.8</v>
      </c>
      <c r="M123">
        <v>401850</v>
      </c>
      <c r="N123">
        <v>421410</v>
      </c>
    </row>
    <row r="124" spans="1:14" x14ac:dyDescent="0.3">
      <c r="A124">
        <v>401899</v>
      </c>
      <c r="B124" t="s">
        <v>132</v>
      </c>
      <c r="C124" t="s">
        <v>65</v>
      </c>
      <c r="D124" s="135">
        <f>INDEX('Rates lookup'!G:G,MATCH('Fringe by acct'!E124,'Rates lookup'!H:H,0))</f>
        <v>11.7</v>
      </c>
      <c r="E124" s="77">
        <f>INDEX('Rates lookup'!H:H,MATCH('Fringe by acct'!F124,'Rates lookup'!I:I,0))</f>
        <v>14.2</v>
      </c>
      <c r="F124" s="77">
        <f>INDEX('Rates lookup'!I:I,MATCH('Fringe by acct'!G124,'Rates lookup'!J:J,0))</f>
        <v>14.6</v>
      </c>
      <c r="G124" s="77">
        <f>INDEX('Rates lookup'!J:J,MATCH('Fringe by acct'!H124,'Rates lookup'!K:K,0))</f>
        <v>15</v>
      </c>
      <c r="H124" s="77">
        <f>INDEX('Rates lookup'!K:K,MATCH('Fringe by acct'!I124,'Rates lookup'!L:L,0))</f>
        <v>16.5</v>
      </c>
      <c r="I124" s="77">
        <f>INDEX('Rates lookup'!L:L,MATCH('Fringe by acct'!J124,'Rates lookup'!M:M,0))</f>
        <v>16</v>
      </c>
      <c r="J124" s="91">
        <v>17.7</v>
      </c>
      <c r="K124">
        <v>15.8</v>
      </c>
      <c r="L124">
        <v>15.8</v>
      </c>
      <c r="M124">
        <v>401850</v>
      </c>
      <c r="N124">
        <v>421410</v>
      </c>
    </row>
    <row r="125" spans="1:14" x14ac:dyDescent="0.3">
      <c r="A125">
        <v>401950</v>
      </c>
      <c r="B125" t="s">
        <v>133</v>
      </c>
      <c r="C125" t="s">
        <v>65</v>
      </c>
      <c r="D125" s="135">
        <f>INDEX('Rates lookup'!G:G,MATCH('Fringe by acct'!E125,'Rates lookup'!H:H,0))</f>
        <v>11.7</v>
      </c>
      <c r="E125" s="77">
        <f>INDEX('Rates lookup'!H:H,MATCH('Fringe by acct'!F125,'Rates lookup'!I:I,0))</f>
        <v>14.2</v>
      </c>
      <c r="F125" s="77">
        <f>INDEX('Rates lookup'!I:I,MATCH('Fringe by acct'!G125,'Rates lookup'!J:J,0))</f>
        <v>14.6</v>
      </c>
      <c r="G125" s="77">
        <f>INDEX('Rates lookup'!J:J,MATCH('Fringe by acct'!H125,'Rates lookup'!K:K,0))</f>
        <v>15</v>
      </c>
      <c r="H125" s="77">
        <f>INDEX('Rates lookup'!K:K,MATCH('Fringe by acct'!I125,'Rates lookup'!L:L,0))</f>
        <v>16.5</v>
      </c>
      <c r="I125" s="77">
        <f>INDEX('Rates lookup'!L:L,MATCH('Fringe by acct'!J125,'Rates lookup'!M:M,0))</f>
        <v>16</v>
      </c>
      <c r="J125" s="91">
        <v>17.7</v>
      </c>
      <c r="K125">
        <v>15.8</v>
      </c>
      <c r="L125">
        <v>15.8</v>
      </c>
      <c r="M125">
        <v>401950</v>
      </c>
      <c r="N125">
        <v>421510</v>
      </c>
    </row>
    <row r="126" spans="1:14" x14ac:dyDescent="0.3">
      <c r="A126">
        <v>401960</v>
      </c>
      <c r="B126" t="s">
        <v>134</v>
      </c>
      <c r="C126" t="s">
        <v>65</v>
      </c>
      <c r="D126" s="135">
        <f>INDEX('Rates lookup'!G:G,MATCH('Fringe by acct'!E126,'Rates lookup'!H:H,0))</f>
        <v>11.7</v>
      </c>
      <c r="E126" s="77">
        <f>INDEX('Rates lookup'!H:H,MATCH('Fringe by acct'!F126,'Rates lookup'!I:I,0))</f>
        <v>14.2</v>
      </c>
      <c r="F126" s="77">
        <f>INDEX('Rates lookup'!I:I,MATCH('Fringe by acct'!G126,'Rates lookup'!J:J,0))</f>
        <v>14.6</v>
      </c>
      <c r="G126" s="77">
        <f>INDEX('Rates lookup'!J:J,MATCH('Fringe by acct'!H126,'Rates lookup'!K:K,0))</f>
        <v>15</v>
      </c>
      <c r="H126" s="77">
        <f>INDEX('Rates lookup'!K:K,MATCH('Fringe by acct'!I126,'Rates lookup'!L:L,0))</f>
        <v>16.5</v>
      </c>
      <c r="I126" s="77">
        <f>INDEX('Rates lookup'!L:L,MATCH('Fringe by acct'!J126,'Rates lookup'!M:M,0))</f>
        <v>16</v>
      </c>
      <c r="J126" s="91">
        <v>17.7</v>
      </c>
      <c r="K126">
        <v>15.8</v>
      </c>
      <c r="L126">
        <v>15.8</v>
      </c>
      <c r="M126">
        <v>401950</v>
      </c>
      <c r="N126">
        <v>421510</v>
      </c>
    </row>
    <row r="127" spans="1:14" x14ac:dyDescent="0.3">
      <c r="A127">
        <v>401961</v>
      </c>
      <c r="B127" t="s">
        <v>135</v>
      </c>
      <c r="C127" t="s">
        <v>65</v>
      </c>
      <c r="D127" s="135">
        <f>INDEX('Rates lookup'!G:G,MATCH('Fringe by acct'!E127,'Rates lookup'!H:H,0))</f>
        <v>11.7</v>
      </c>
      <c r="E127" s="77">
        <f>INDEX('Rates lookup'!H:H,MATCH('Fringe by acct'!F127,'Rates lookup'!I:I,0))</f>
        <v>14.2</v>
      </c>
      <c r="F127" s="77">
        <f>INDEX('Rates lookup'!I:I,MATCH('Fringe by acct'!G127,'Rates lookup'!J:J,0))</f>
        <v>14.6</v>
      </c>
      <c r="G127" s="77">
        <f>INDEX('Rates lookup'!J:J,MATCH('Fringe by acct'!H127,'Rates lookup'!K:K,0))</f>
        <v>15</v>
      </c>
      <c r="H127" s="77">
        <f>INDEX('Rates lookup'!K:K,MATCH('Fringe by acct'!I127,'Rates lookup'!L:L,0))</f>
        <v>16.5</v>
      </c>
      <c r="I127" s="77">
        <f>INDEX('Rates lookup'!L:L,MATCH('Fringe by acct'!J127,'Rates lookup'!M:M,0))</f>
        <v>16</v>
      </c>
      <c r="J127" s="91">
        <v>17.7</v>
      </c>
      <c r="K127">
        <v>15.8</v>
      </c>
      <c r="L127">
        <v>15.8</v>
      </c>
      <c r="M127">
        <v>401950</v>
      </c>
      <c r="N127">
        <v>421510</v>
      </c>
    </row>
    <row r="128" spans="1:14" x14ac:dyDescent="0.3">
      <c r="A128">
        <v>401962</v>
      </c>
      <c r="B128" t="s">
        <v>136</v>
      </c>
      <c r="C128" t="s">
        <v>65</v>
      </c>
      <c r="D128" s="135">
        <f>INDEX('Rates lookup'!G:G,MATCH('Fringe by acct'!E128,'Rates lookup'!H:H,0))</f>
        <v>11.7</v>
      </c>
      <c r="E128" s="77">
        <f>INDEX('Rates lookup'!H:H,MATCH('Fringe by acct'!F128,'Rates lookup'!I:I,0))</f>
        <v>14.2</v>
      </c>
      <c r="F128" s="77">
        <f>INDEX('Rates lookup'!I:I,MATCH('Fringe by acct'!G128,'Rates lookup'!J:J,0))</f>
        <v>14.6</v>
      </c>
      <c r="G128" s="77">
        <f>INDEX('Rates lookup'!J:J,MATCH('Fringe by acct'!H128,'Rates lookup'!K:K,0))</f>
        <v>15</v>
      </c>
      <c r="H128" s="77">
        <f>INDEX('Rates lookup'!K:K,MATCH('Fringe by acct'!I128,'Rates lookup'!L:L,0))</f>
        <v>16.5</v>
      </c>
      <c r="I128" s="77">
        <f>INDEX('Rates lookup'!L:L,MATCH('Fringe by acct'!J128,'Rates lookup'!M:M,0))</f>
        <v>16</v>
      </c>
      <c r="J128" s="91">
        <v>17.7</v>
      </c>
      <c r="K128">
        <v>15.8</v>
      </c>
      <c r="L128">
        <v>15.8</v>
      </c>
      <c r="M128">
        <v>401950</v>
      </c>
      <c r="N128">
        <v>421510</v>
      </c>
    </row>
    <row r="129" spans="1:14" x14ac:dyDescent="0.3">
      <c r="A129">
        <v>401963</v>
      </c>
      <c r="B129" t="s">
        <v>137</v>
      </c>
      <c r="C129" t="s">
        <v>65</v>
      </c>
      <c r="D129" s="135">
        <f>INDEX('Rates lookup'!G:G,MATCH('Fringe by acct'!E129,'Rates lookup'!H:H,0))</f>
        <v>11.7</v>
      </c>
      <c r="E129" s="77">
        <f>INDEX('Rates lookup'!H:H,MATCH('Fringe by acct'!F129,'Rates lookup'!I:I,0))</f>
        <v>14.2</v>
      </c>
      <c r="F129" s="77">
        <f>INDEX('Rates lookup'!I:I,MATCH('Fringe by acct'!G129,'Rates lookup'!J:J,0))</f>
        <v>14.6</v>
      </c>
      <c r="G129" s="77">
        <f>INDEX('Rates lookup'!J:J,MATCH('Fringe by acct'!H129,'Rates lookup'!K:K,0))</f>
        <v>15</v>
      </c>
      <c r="H129" s="77">
        <f>INDEX('Rates lookup'!K:K,MATCH('Fringe by acct'!I129,'Rates lookup'!L:L,0))</f>
        <v>16.5</v>
      </c>
      <c r="I129" s="77">
        <f>INDEX('Rates lookup'!L:L,MATCH('Fringe by acct'!J129,'Rates lookup'!M:M,0))</f>
        <v>16</v>
      </c>
      <c r="J129" s="91">
        <v>17.7</v>
      </c>
      <c r="K129">
        <v>15.8</v>
      </c>
      <c r="L129">
        <v>15.8</v>
      </c>
      <c r="M129">
        <v>401950</v>
      </c>
      <c r="N129">
        <v>421510</v>
      </c>
    </row>
    <row r="130" spans="1:14" x14ac:dyDescent="0.3">
      <c r="A130">
        <v>401964</v>
      </c>
      <c r="B130" t="s">
        <v>138</v>
      </c>
      <c r="C130" t="s">
        <v>65</v>
      </c>
      <c r="D130" s="135">
        <f>INDEX('Rates lookup'!G:G,MATCH('Fringe by acct'!E130,'Rates lookup'!H:H,0))</f>
        <v>11.7</v>
      </c>
      <c r="E130" s="77">
        <f>INDEX('Rates lookup'!H:H,MATCH('Fringe by acct'!F130,'Rates lookup'!I:I,0))</f>
        <v>14.2</v>
      </c>
      <c r="F130" s="77">
        <f>INDEX('Rates lookup'!I:I,MATCH('Fringe by acct'!G130,'Rates lookup'!J:J,0))</f>
        <v>14.6</v>
      </c>
      <c r="G130" s="77">
        <f>INDEX('Rates lookup'!J:J,MATCH('Fringe by acct'!H130,'Rates lookup'!K:K,0))</f>
        <v>15</v>
      </c>
      <c r="H130" s="77">
        <f>INDEX('Rates lookup'!K:K,MATCH('Fringe by acct'!I130,'Rates lookup'!L:L,0))</f>
        <v>16.5</v>
      </c>
      <c r="I130" s="77">
        <f>INDEX('Rates lookup'!L:L,MATCH('Fringe by acct'!J130,'Rates lookup'!M:M,0))</f>
        <v>16</v>
      </c>
      <c r="J130" s="91">
        <v>17.7</v>
      </c>
      <c r="K130">
        <v>15.8</v>
      </c>
      <c r="L130">
        <v>15.8</v>
      </c>
      <c r="M130">
        <v>401950</v>
      </c>
      <c r="N130">
        <v>421510</v>
      </c>
    </row>
    <row r="131" spans="1:14" x14ac:dyDescent="0.3">
      <c r="A131">
        <v>401965</v>
      </c>
      <c r="B131" t="s">
        <v>139</v>
      </c>
      <c r="C131" t="s">
        <v>65</v>
      </c>
      <c r="D131" s="135">
        <f>INDEX('Rates lookup'!G:G,MATCH('Fringe by acct'!E131,'Rates lookup'!H:H,0))</f>
        <v>11.7</v>
      </c>
      <c r="E131" s="77">
        <f>INDEX('Rates lookup'!H:H,MATCH('Fringe by acct'!F131,'Rates lookup'!I:I,0))</f>
        <v>14.2</v>
      </c>
      <c r="F131" s="77">
        <f>INDEX('Rates lookup'!I:I,MATCH('Fringe by acct'!G131,'Rates lookup'!J:J,0))</f>
        <v>14.6</v>
      </c>
      <c r="G131" s="77">
        <f>INDEX('Rates lookup'!J:J,MATCH('Fringe by acct'!H131,'Rates lookup'!K:K,0))</f>
        <v>15</v>
      </c>
      <c r="H131" s="77">
        <f>INDEX('Rates lookup'!K:K,MATCH('Fringe by acct'!I131,'Rates lookup'!L:L,0))</f>
        <v>16.5</v>
      </c>
      <c r="I131" s="77">
        <f>INDEX('Rates lookup'!L:L,MATCH('Fringe by acct'!J131,'Rates lookup'!M:M,0))</f>
        <v>16</v>
      </c>
      <c r="J131" s="91">
        <v>17.7</v>
      </c>
      <c r="K131">
        <v>15.8</v>
      </c>
      <c r="L131">
        <v>15.8</v>
      </c>
      <c r="M131">
        <v>401950</v>
      </c>
      <c r="N131">
        <v>421510</v>
      </c>
    </row>
    <row r="132" spans="1:14" x14ac:dyDescent="0.3">
      <c r="A132">
        <v>401966</v>
      </c>
      <c r="B132" t="s">
        <v>140</v>
      </c>
      <c r="C132" t="s">
        <v>65</v>
      </c>
      <c r="D132" s="135">
        <f>INDEX('Rates lookup'!G:G,MATCH('Fringe by acct'!E132,'Rates lookup'!H:H,0))</f>
        <v>11.7</v>
      </c>
      <c r="E132" s="77">
        <f>INDEX('Rates lookup'!H:H,MATCH('Fringe by acct'!F132,'Rates lookup'!I:I,0))</f>
        <v>14.2</v>
      </c>
      <c r="F132" s="77">
        <f>INDEX('Rates lookup'!I:I,MATCH('Fringe by acct'!G132,'Rates lookup'!J:J,0))</f>
        <v>14.6</v>
      </c>
      <c r="G132" s="77">
        <f>INDEX('Rates lookup'!J:J,MATCH('Fringe by acct'!H132,'Rates lookup'!K:K,0))</f>
        <v>15</v>
      </c>
      <c r="H132" s="77">
        <f>INDEX('Rates lookup'!K:K,MATCH('Fringe by acct'!I132,'Rates lookup'!L:L,0))</f>
        <v>16.5</v>
      </c>
      <c r="I132" s="77">
        <f>INDEX('Rates lookup'!L:L,MATCH('Fringe by acct'!J132,'Rates lookup'!M:M,0))</f>
        <v>16</v>
      </c>
      <c r="J132" s="91">
        <v>17.7</v>
      </c>
      <c r="K132">
        <v>15.8</v>
      </c>
      <c r="L132">
        <v>15.8</v>
      </c>
      <c r="M132">
        <v>401950</v>
      </c>
      <c r="N132">
        <v>421510</v>
      </c>
    </row>
    <row r="133" spans="1:14" x14ac:dyDescent="0.3">
      <c r="A133">
        <v>401970</v>
      </c>
      <c r="B133" t="s">
        <v>141</v>
      </c>
      <c r="C133" t="s">
        <v>65</v>
      </c>
      <c r="D133" s="135">
        <f>INDEX('Rates lookup'!G:G,MATCH('Fringe by acct'!E133,'Rates lookup'!H:H,0))</f>
        <v>11.7</v>
      </c>
      <c r="E133" s="77">
        <f>INDEX('Rates lookup'!H:H,MATCH('Fringe by acct'!F133,'Rates lookup'!I:I,0))</f>
        <v>14.2</v>
      </c>
      <c r="F133" s="77">
        <f>INDEX('Rates lookup'!I:I,MATCH('Fringe by acct'!G133,'Rates lookup'!J:J,0))</f>
        <v>14.6</v>
      </c>
      <c r="G133" s="77">
        <f>INDEX('Rates lookup'!J:J,MATCH('Fringe by acct'!H133,'Rates lookup'!K:K,0))</f>
        <v>15</v>
      </c>
      <c r="H133" s="77">
        <f>INDEX('Rates lookup'!K:K,MATCH('Fringe by acct'!I133,'Rates lookup'!L:L,0))</f>
        <v>16.5</v>
      </c>
      <c r="I133" s="77">
        <f>INDEX('Rates lookup'!L:L,MATCH('Fringe by acct'!J133,'Rates lookup'!M:M,0))</f>
        <v>16</v>
      </c>
      <c r="J133" s="91">
        <v>17.7</v>
      </c>
      <c r="K133">
        <v>15.8</v>
      </c>
      <c r="L133">
        <v>15.8</v>
      </c>
      <c r="M133">
        <v>401950</v>
      </c>
      <c r="N133">
        <v>421510</v>
      </c>
    </row>
    <row r="134" spans="1:14" x14ac:dyDescent="0.3">
      <c r="A134">
        <v>401989</v>
      </c>
      <c r="B134" t="s">
        <v>142</v>
      </c>
      <c r="C134" t="s">
        <v>65</v>
      </c>
      <c r="D134" s="135">
        <f>INDEX('Rates lookup'!G:G,MATCH('Fringe by acct'!E134,'Rates lookup'!H:H,0))</f>
        <v>11.7</v>
      </c>
      <c r="E134" s="77">
        <f>INDEX('Rates lookup'!H:H,MATCH('Fringe by acct'!F134,'Rates lookup'!I:I,0))</f>
        <v>14.2</v>
      </c>
      <c r="F134" s="77">
        <f>INDEX('Rates lookup'!I:I,MATCH('Fringe by acct'!G134,'Rates lookup'!J:J,0))</f>
        <v>14.6</v>
      </c>
      <c r="G134" s="77">
        <f>INDEX('Rates lookup'!J:J,MATCH('Fringe by acct'!H134,'Rates lookup'!K:K,0))</f>
        <v>15</v>
      </c>
      <c r="H134" s="77">
        <f>INDEX('Rates lookup'!K:K,MATCH('Fringe by acct'!I134,'Rates lookup'!L:L,0))</f>
        <v>16.5</v>
      </c>
      <c r="I134" s="77">
        <f>INDEX('Rates lookup'!L:L,MATCH('Fringe by acct'!J134,'Rates lookup'!M:M,0))</f>
        <v>16</v>
      </c>
      <c r="J134" s="91">
        <v>17.7</v>
      </c>
      <c r="K134">
        <v>15.8</v>
      </c>
      <c r="L134">
        <v>15.8</v>
      </c>
      <c r="M134">
        <v>401950</v>
      </c>
      <c r="N134">
        <v>421510</v>
      </c>
    </row>
    <row r="135" spans="1:14" x14ac:dyDescent="0.3">
      <c r="A135">
        <v>401990</v>
      </c>
      <c r="B135" t="s">
        <v>143</v>
      </c>
      <c r="C135" t="s">
        <v>65</v>
      </c>
      <c r="D135" s="135">
        <f>INDEX('Rates lookup'!G:G,MATCH('Fringe by acct'!E135,'Rates lookup'!H:H,0))</f>
        <v>11.7</v>
      </c>
      <c r="E135" s="77">
        <f>INDEX('Rates lookup'!H:H,MATCH('Fringe by acct'!F135,'Rates lookup'!I:I,0))</f>
        <v>14.2</v>
      </c>
      <c r="F135" s="77">
        <f>INDEX('Rates lookup'!I:I,MATCH('Fringe by acct'!G135,'Rates lookup'!J:J,0))</f>
        <v>14.6</v>
      </c>
      <c r="G135" s="77">
        <f>INDEX('Rates lookup'!J:J,MATCH('Fringe by acct'!H135,'Rates lookup'!K:K,0))</f>
        <v>15</v>
      </c>
      <c r="H135" s="77">
        <f>INDEX('Rates lookup'!K:K,MATCH('Fringe by acct'!I135,'Rates lookup'!L:L,0))</f>
        <v>16.5</v>
      </c>
      <c r="I135" s="77">
        <f>INDEX('Rates lookup'!L:L,MATCH('Fringe by acct'!J135,'Rates lookup'!M:M,0))</f>
        <v>16</v>
      </c>
      <c r="J135" s="91">
        <v>17.7</v>
      </c>
      <c r="K135">
        <v>15.8</v>
      </c>
      <c r="L135">
        <v>15.8</v>
      </c>
      <c r="M135">
        <v>401990</v>
      </c>
      <c r="N135">
        <v>421570</v>
      </c>
    </row>
    <row r="136" spans="1:14" x14ac:dyDescent="0.3">
      <c r="A136">
        <v>402010</v>
      </c>
      <c r="B136" t="s">
        <v>144</v>
      </c>
      <c r="C136" t="s">
        <v>65</v>
      </c>
      <c r="D136" s="135">
        <f>INDEX('Rates lookup'!G:G,MATCH('Fringe by acct'!E136,'Rates lookup'!H:H,0))</f>
        <v>11.7</v>
      </c>
      <c r="E136" s="77">
        <f>INDEX('Rates lookup'!H:H,MATCH('Fringe by acct'!F136,'Rates lookup'!I:I,0))</f>
        <v>14.2</v>
      </c>
      <c r="F136" s="77">
        <f>INDEX('Rates lookup'!I:I,MATCH('Fringe by acct'!G136,'Rates lookup'!J:J,0))</f>
        <v>14.6</v>
      </c>
      <c r="G136" s="77">
        <f>INDEX('Rates lookup'!J:J,MATCH('Fringe by acct'!H136,'Rates lookup'!K:K,0))</f>
        <v>15</v>
      </c>
      <c r="H136" s="77">
        <f>INDEX('Rates lookup'!K:K,MATCH('Fringe by acct'!I136,'Rates lookup'!L:L,0))</f>
        <v>16.5</v>
      </c>
      <c r="I136" s="77">
        <f>INDEX('Rates lookup'!L:L,MATCH('Fringe by acct'!J136,'Rates lookup'!M:M,0))</f>
        <v>16</v>
      </c>
      <c r="J136" s="91">
        <v>17.7</v>
      </c>
      <c r="K136">
        <v>15.8</v>
      </c>
      <c r="L136">
        <v>15.8</v>
      </c>
      <c r="M136">
        <v>401990</v>
      </c>
      <c r="N136">
        <v>421570</v>
      </c>
    </row>
    <row r="137" spans="1:14" x14ac:dyDescent="0.3">
      <c r="A137">
        <v>402011</v>
      </c>
      <c r="B137" t="s">
        <v>145</v>
      </c>
      <c r="C137" t="s">
        <v>65</v>
      </c>
      <c r="D137" s="135">
        <f>INDEX('Rates lookup'!G:G,MATCH('Fringe by acct'!E137,'Rates lookup'!H:H,0))</f>
        <v>11.7</v>
      </c>
      <c r="E137" s="77">
        <f>INDEX('Rates lookup'!H:H,MATCH('Fringe by acct'!F137,'Rates lookup'!I:I,0))</f>
        <v>14.2</v>
      </c>
      <c r="F137" s="77">
        <f>INDEX('Rates lookup'!I:I,MATCH('Fringe by acct'!G137,'Rates lookup'!J:J,0))</f>
        <v>14.6</v>
      </c>
      <c r="G137" s="77">
        <f>INDEX('Rates lookup'!J:J,MATCH('Fringe by acct'!H137,'Rates lookup'!K:K,0))</f>
        <v>15</v>
      </c>
      <c r="H137" s="77">
        <f>INDEX('Rates lookup'!K:K,MATCH('Fringe by acct'!I137,'Rates lookup'!L:L,0))</f>
        <v>16.5</v>
      </c>
      <c r="I137" s="77">
        <f>INDEX('Rates lookup'!L:L,MATCH('Fringe by acct'!J137,'Rates lookup'!M:M,0))</f>
        <v>16</v>
      </c>
      <c r="J137" s="91">
        <v>17.7</v>
      </c>
      <c r="K137">
        <v>15.8</v>
      </c>
      <c r="L137">
        <v>15.8</v>
      </c>
      <c r="M137">
        <v>401990</v>
      </c>
      <c r="N137">
        <v>421570</v>
      </c>
    </row>
    <row r="138" spans="1:14" x14ac:dyDescent="0.3">
      <c r="A138">
        <v>402012</v>
      </c>
      <c r="B138" t="s">
        <v>146</v>
      </c>
      <c r="C138" t="s">
        <v>65</v>
      </c>
      <c r="D138" s="135">
        <f>INDEX('Rates lookup'!G:G,MATCH('Fringe by acct'!E138,'Rates lookup'!H:H,0))</f>
        <v>11.7</v>
      </c>
      <c r="E138" s="77">
        <f>INDEX('Rates lookup'!H:H,MATCH('Fringe by acct'!F138,'Rates lookup'!I:I,0))</f>
        <v>14.2</v>
      </c>
      <c r="F138" s="77">
        <f>INDEX('Rates lookup'!I:I,MATCH('Fringe by acct'!G138,'Rates lookup'!J:J,0))</f>
        <v>14.6</v>
      </c>
      <c r="G138" s="77">
        <f>INDEX('Rates lookup'!J:J,MATCH('Fringe by acct'!H138,'Rates lookup'!K:K,0))</f>
        <v>15</v>
      </c>
      <c r="H138" s="77">
        <f>INDEX('Rates lookup'!K:K,MATCH('Fringe by acct'!I138,'Rates lookup'!L:L,0))</f>
        <v>16.5</v>
      </c>
      <c r="I138" s="77">
        <f>INDEX('Rates lookup'!L:L,MATCH('Fringe by acct'!J138,'Rates lookup'!M:M,0))</f>
        <v>16</v>
      </c>
      <c r="J138" s="91">
        <v>17.7</v>
      </c>
      <c r="K138">
        <v>15.8</v>
      </c>
      <c r="L138">
        <v>15.8</v>
      </c>
      <c r="M138">
        <v>401990</v>
      </c>
      <c r="N138">
        <v>421570</v>
      </c>
    </row>
    <row r="139" spans="1:14" x14ac:dyDescent="0.3">
      <c r="A139">
        <v>402013</v>
      </c>
      <c r="B139" t="s">
        <v>147</v>
      </c>
      <c r="C139" t="s">
        <v>65</v>
      </c>
      <c r="D139" s="135">
        <f>INDEX('Rates lookup'!G:G,MATCH('Fringe by acct'!E139,'Rates lookup'!H:H,0))</f>
        <v>11.7</v>
      </c>
      <c r="E139" s="77">
        <f>INDEX('Rates lookup'!H:H,MATCH('Fringe by acct'!F139,'Rates lookup'!I:I,0))</f>
        <v>14.2</v>
      </c>
      <c r="F139" s="77">
        <f>INDEX('Rates lookup'!I:I,MATCH('Fringe by acct'!G139,'Rates lookup'!J:J,0))</f>
        <v>14.6</v>
      </c>
      <c r="G139" s="77">
        <f>INDEX('Rates lookup'!J:J,MATCH('Fringe by acct'!H139,'Rates lookup'!K:K,0))</f>
        <v>15</v>
      </c>
      <c r="H139" s="77">
        <f>INDEX('Rates lookup'!K:K,MATCH('Fringe by acct'!I139,'Rates lookup'!L:L,0))</f>
        <v>16.5</v>
      </c>
      <c r="I139" s="77">
        <f>INDEX('Rates lookup'!L:L,MATCH('Fringe by acct'!J139,'Rates lookup'!M:M,0))</f>
        <v>16</v>
      </c>
      <c r="J139" s="91">
        <v>17.7</v>
      </c>
      <c r="K139">
        <v>15.8</v>
      </c>
      <c r="L139">
        <v>15.8</v>
      </c>
      <c r="M139">
        <v>401990</v>
      </c>
      <c r="N139">
        <v>421570</v>
      </c>
    </row>
    <row r="140" spans="1:14" x14ac:dyDescent="0.3">
      <c r="A140">
        <v>402014</v>
      </c>
      <c r="B140" t="s">
        <v>148</v>
      </c>
      <c r="C140" t="s">
        <v>65</v>
      </c>
      <c r="D140" s="135">
        <f>INDEX('Rates lookup'!G:G,MATCH('Fringe by acct'!E140,'Rates lookup'!H:H,0))</f>
        <v>11.7</v>
      </c>
      <c r="E140" s="77">
        <f>INDEX('Rates lookup'!H:H,MATCH('Fringe by acct'!F140,'Rates lookup'!I:I,0))</f>
        <v>14.2</v>
      </c>
      <c r="F140" s="77">
        <f>INDEX('Rates lookup'!I:I,MATCH('Fringe by acct'!G140,'Rates lookup'!J:J,0))</f>
        <v>14.6</v>
      </c>
      <c r="G140" s="77">
        <f>INDEX('Rates lookup'!J:J,MATCH('Fringe by acct'!H140,'Rates lookup'!K:K,0))</f>
        <v>15</v>
      </c>
      <c r="H140" s="77">
        <f>INDEX('Rates lookup'!K:K,MATCH('Fringe by acct'!I140,'Rates lookup'!L:L,0))</f>
        <v>16.5</v>
      </c>
      <c r="I140" s="77">
        <f>INDEX('Rates lookup'!L:L,MATCH('Fringe by acct'!J140,'Rates lookup'!M:M,0))</f>
        <v>16</v>
      </c>
      <c r="J140" s="91">
        <v>17.7</v>
      </c>
      <c r="K140">
        <v>15.8</v>
      </c>
      <c r="L140">
        <v>15.8</v>
      </c>
      <c r="M140">
        <v>401990</v>
      </c>
      <c r="N140">
        <v>421570</v>
      </c>
    </row>
    <row r="141" spans="1:14" x14ac:dyDescent="0.3">
      <c r="A141">
        <v>402016</v>
      </c>
      <c r="B141" t="s">
        <v>149</v>
      </c>
      <c r="C141" t="s">
        <v>65</v>
      </c>
      <c r="D141" s="135">
        <f>INDEX('Rates lookup'!G:G,MATCH('Fringe by acct'!E141,'Rates lookup'!H:H,0))</f>
        <v>11.7</v>
      </c>
      <c r="E141" s="77">
        <f>INDEX('Rates lookup'!H:H,MATCH('Fringe by acct'!F141,'Rates lookup'!I:I,0))</f>
        <v>14.2</v>
      </c>
      <c r="F141" s="77">
        <f>INDEX('Rates lookup'!I:I,MATCH('Fringe by acct'!G141,'Rates lookup'!J:J,0))</f>
        <v>14.6</v>
      </c>
      <c r="G141" s="77">
        <f>INDEX('Rates lookup'!J:J,MATCH('Fringe by acct'!H141,'Rates lookup'!K:K,0))</f>
        <v>15</v>
      </c>
      <c r="H141" s="77">
        <f>INDEX('Rates lookup'!K:K,MATCH('Fringe by acct'!I141,'Rates lookup'!L:L,0))</f>
        <v>16.5</v>
      </c>
      <c r="I141" s="77">
        <f>INDEX('Rates lookup'!L:L,MATCH('Fringe by acct'!J141,'Rates lookup'!M:M,0))</f>
        <v>16</v>
      </c>
      <c r="J141" s="91">
        <v>17.7</v>
      </c>
      <c r="K141">
        <v>15.8</v>
      </c>
      <c r="L141">
        <v>15.8</v>
      </c>
      <c r="M141">
        <v>401990</v>
      </c>
      <c r="N141">
        <v>421570</v>
      </c>
    </row>
    <row r="142" spans="1:14" x14ac:dyDescent="0.3">
      <c r="A142">
        <v>402049</v>
      </c>
      <c r="B142" t="s">
        <v>150</v>
      </c>
      <c r="C142" t="s">
        <v>65</v>
      </c>
      <c r="D142" s="135">
        <f>INDEX('Rates lookup'!G:G,MATCH('Fringe by acct'!E142,'Rates lookup'!H:H,0))</f>
        <v>11.7</v>
      </c>
      <c r="E142" s="77">
        <f>INDEX('Rates lookup'!H:H,MATCH('Fringe by acct'!F142,'Rates lookup'!I:I,0))</f>
        <v>14.2</v>
      </c>
      <c r="F142" s="77">
        <f>INDEX('Rates lookup'!I:I,MATCH('Fringe by acct'!G142,'Rates lookup'!J:J,0))</f>
        <v>14.6</v>
      </c>
      <c r="G142" s="77">
        <f>INDEX('Rates lookup'!J:J,MATCH('Fringe by acct'!H142,'Rates lookup'!K:K,0))</f>
        <v>15</v>
      </c>
      <c r="H142" s="77">
        <f>INDEX('Rates lookup'!K:K,MATCH('Fringe by acct'!I142,'Rates lookup'!L:L,0))</f>
        <v>16.5</v>
      </c>
      <c r="I142" s="77">
        <f>INDEX('Rates lookup'!L:L,MATCH('Fringe by acct'!J142,'Rates lookup'!M:M,0))</f>
        <v>16</v>
      </c>
      <c r="J142" s="91">
        <v>17.7</v>
      </c>
      <c r="K142">
        <v>15.8</v>
      </c>
      <c r="L142">
        <v>15.8</v>
      </c>
      <c r="M142">
        <v>401990</v>
      </c>
      <c r="N142">
        <v>421570</v>
      </c>
    </row>
    <row r="143" spans="1:14" x14ac:dyDescent="0.3">
      <c r="A143">
        <v>402050</v>
      </c>
      <c r="B143" t="s">
        <v>151</v>
      </c>
      <c r="C143" t="s">
        <v>14</v>
      </c>
      <c r="D143" s="135">
        <f>INDEX('Rates lookup'!G:G,MATCH('Fringe by acct'!E143,'Rates lookup'!H:H,0))</f>
        <v>0</v>
      </c>
      <c r="E143" s="77">
        <f>INDEX('Rates lookup'!H:H,MATCH('Fringe by acct'!F143,'Rates lookup'!I:I,0))</f>
        <v>0</v>
      </c>
      <c r="F143" s="77">
        <f>INDEX('Rates lookup'!I:I,MATCH('Fringe by acct'!G143,'Rates lookup'!J:J,0))</f>
        <v>0</v>
      </c>
      <c r="G143" s="77">
        <f>INDEX('Rates lookup'!J:J,MATCH('Fringe by acct'!H143,'Rates lookup'!K:K,0))</f>
        <v>0</v>
      </c>
      <c r="H143" s="77">
        <f>INDEX('Rates lookup'!K:K,MATCH('Fringe by acct'!I143,'Rates lookup'!L:L,0))</f>
        <v>0</v>
      </c>
      <c r="I143" s="77">
        <f>INDEX('Rates lookup'!L:L,MATCH('Fringe by acct'!J143,'Rates lookup'!M:M,0))</f>
        <v>0</v>
      </c>
      <c r="J143" s="91">
        <v>0</v>
      </c>
      <c r="K143">
        <v>0</v>
      </c>
      <c r="L143">
        <v>0</v>
      </c>
      <c r="M143">
        <v>402050</v>
      </c>
      <c r="N143">
        <v>422010</v>
      </c>
    </row>
    <row r="144" spans="1:14" x14ac:dyDescent="0.3">
      <c r="A144">
        <v>402065</v>
      </c>
      <c r="B144" t="s">
        <v>152</v>
      </c>
      <c r="C144" t="s">
        <v>14</v>
      </c>
      <c r="D144" s="135">
        <f>INDEX('Rates lookup'!G:G,MATCH('Fringe by acct'!E144,'Rates lookup'!H:H,0))</f>
        <v>0</v>
      </c>
      <c r="E144" s="77">
        <f>INDEX('Rates lookup'!H:H,MATCH('Fringe by acct'!F144,'Rates lookup'!I:I,0))</f>
        <v>0</v>
      </c>
      <c r="F144" s="77">
        <f>INDEX('Rates lookup'!I:I,MATCH('Fringe by acct'!G144,'Rates lookup'!J:J,0))</f>
        <v>0</v>
      </c>
      <c r="G144" s="77">
        <f>INDEX('Rates lookup'!J:J,MATCH('Fringe by acct'!H144,'Rates lookup'!K:K,0))</f>
        <v>0</v>
      </c>
      <c r="H144" s="77">
        <f>INDEX('Rates lookup'!K:K,MATCH('Fringe by acct'!I144,'Rates lookup'!L:L,0))</f>
        <v>0</v>
      </c>
      <c r="I144" s="77">
        <f>INDEX('Rates lookup'!L:L,MATCH('Fringe by acct'!J144,'Rates lookup'!M:M,0))</f>
        <v>0</v>
      </c>
      <c r="J144" s="91">
        <v>0</v>
      </c>
      <c r="K144">
        <v>0</v>
      </c>
      <c r="L144">
        <v>0</v>
      </c>
      <c r="M144">
        <v>402050</v>
      </c>
      <c r="N144">
        <v>422010</v>
      </c>
    </row>
    <row r="145" spans="1:14" x14ac:dyDescent="0.3">
      <c r="A145">
        <v>402089</v>
      </c>
      <c r="B145" t="s">
        <v>153</v>
      </c>
      <c r="C145" t="s">
        <v>14</v>
      </c>
      <c r="D145" s="135">
        <f>INDEX('Rates lookup'!G:G,MATCH('Fringe by acct'!E145,'Rates lookup'!H:H,0))</f>
        <v>0</v>
      </c>
      <c r="E145" s="77">
        <f>INDEX('Rates lookup'!H:H,MATCH('Fringe by acct'!F145,'Rates lookup'!I:I,0))</f>
        <v>0</v>
      </c>
      <c r="F145" s="77">
        <f>INDEX('Rates lookup'!I:I,MATCH('Fringe by acct'!G145,'Rates lookup'!J:J,0))</f>
        <v>0</v>
      </c>
      <c r="G145" s="77">
        <f>INDEX('Rates lookup'!J:J,MATCH('Fringe by acct'!H145,'Rates lookup'!K:K,0))</f>
        <v>0</v>
      </c>
      <c r="H145" s="77">
        <f>INDEX('Rates lookup'!K:K,MATCH('Fringe by acct'!I145,'Rates lookup'!L:L,0))</f>
        <v>0</v>
      </c>
      <c r="I145" s="77">
        <f>INDEX('Rates lookup'!L:L,MATCH('Fringe by acct'!J145,'Rates lookup'!M:M,0))</f>
        <v>0</v>
      </c>
      <c r="J145" s="91">
        <v>0</v>
      </c>
      <c r="K145">
        <v>0</v>
      </c>
      <c r="L145">
        <v>0</v>
      </c>
      <c r="M145">
        <v>402050</v>
      </c>
      <c r="N145">
        <v>422010</v>
      </c>
    </row>
    <row r="146" spans="1:14" x14ac:dyDescent="0.3">
      <c r="A146">
        <v>402090</v>
      </c>
      <c r="B146" t="s">
        <v>154</v>
      </c>
      <c r="C146" t="s">
        <v>65</v>
      </c>
      <c r="D146" s="135">
        <f>INDEX('Rates lookup'!G:G,MATCH('Fringe by acct'!E146,'Rates lookup'!H:H,0))</f>
        <v>11.7</v>
      </c>
      <c r="E146" s="77">
        <f>INDEX('Rates lookup'!H:H,MATCH('Fringe by acct'!F146,'Rates lookup'!I:I,0))</f>
        <v>14.2</v>
      </c>
      <c r="F146" s="77">
        <f>INDEX('Rates lookup'!I:I,MATCH('Fringe by acct'!G146,'Rates lookup'!J:J,0))</f>
        <v>14.6</v>
      </c>
      <c r="G146" s="77">
        <f>INDEX('Rates lookup'!J:J,MATCH('Fringe by acct'!H146,'Rates lookup'!K:K,0))</f>
        <v>15</v>
      </c>
      <c r="H146" s="77">
        <f>INDEX('Rates lookup'!K:K,MATCH('Fringe by acct'!I146,'Rates lookup'!L:L,0))</f>
        <v>16.5</v>
      </c>
      <c r="I146" s="77">
        <f>INDEX('Rates lookup'!L:L,MATCH('Fringe by acct'!J146,'Rates lookup'!M:M,0))</f>
        <v>16</v>
      </c>
      <c r="J146" s="91">
        <v>17.7</v>
      </c>
      <c r="K146">
        <v>15.8</v>
      </c>
      <c r="L146">
        <v>15.8</v>
      </c>
      <c r="M146">
        <v>402050</v>
      </c>
      <c r="N146">
        <v>422010</v>
      </c>
    </row>
    <row r="147" spans="1:14" x14ac:dyDescent="0.3">
      <c r="A147">
        <v>402110</v>
      </c>
      <c r="B147" t="s">
        <v>155</v>
      </c>
      <c r="C147" t="s">
        <v>65</v>
      </c>
      <c r="D147" s="135">
        <f>INDEX('Rates lookup'!G:G,MATCH('Fringe by acct'!E147,'Rates lookup'!H:H,0))</f>
        <v>11.7</v>
      </c>
      <c r="E147" s="77">
        <f>INDEX('Rates lookup'!H:H,MATCH('Fringe by acct'!F147,'Rates lookup'!I:I,0))</f>
        <v>14.2</v>
      </c>
      <c r="F147" s="77">
        <f>INDEX('Rates lookup'!I:I,MATCH('Fringe by acct'!G147,'Rates lookup'!J:J,0))</f>
        <v>14.6</v>
      </c>
      <c r="G147" s="77">
        <f>INDEX('Rates lookup'!J:J,MATCH('Fringe by acct'!H147,'Rates lookup'!K:K,0))</f>
        <v>15</v>
      </c>
      <c r="H147" s="77">
        <f>INDEX('Rates lookup'!K:K,MATCH('Fringe by acct'!I147,'Rates lookup'!L:L,0))</f>
        <v>16.5</v>
      </c>
      <c r="I147" s="77">
        <f>INDEX('Rates lookup'!L:L,MATCH('Fringe by acct'!J147,'Rates lookup'!M:M,0))</f>
        <v>16</v>
      </c>
      <c r="J147" s="91">
        <v>17.7</v>
      </c>
      <c r="K147">
        <v>15.8</v>
      </c>
      <c r="L147">
        <v>15.8</v>
      </c>
      <c r="M147">
        <v>402050</v>
      </c>
      <c r="N147">
        <v>422010</v>
      </c>
    </row>
    <row r="148" spans="1:14" x14ac:dyDescent="0.3">
      <c r="A148">
        <v>402126</v>
      </c>
      <c r="B148" t="s">
        <v>156</v>
      </c>
      <c r="C148" t="s">
        <v>65</v>
      </c>
      <c r="D148" s="135">
        <f>INDEX('Rates lookup'!G:G,MATCH('Fringe by acct'!E148,'Rates lookup'!H:H,0))</f>
        <v>11.7</v>
      </c>
      <c r="E148" s="77">
        <f>INDEX('Rates lookup'!H:H,MATCH('Fringe by acct'!F148,'Rates lookup'!I:I,0))</f>
        <v>14.2</v>
      </c>
      <c r="F148" s="77">
        <f>INDEX('Rates lookup'!I:I,MATCH('Fringe by acct'!G148,'Rates lookup'!J:J,0))</f>
        <v>14.6</v>
      </c>
      <c r="G148" s="77">
        <f>INDEX('Rates lookup'!J:J,MATCH('Fringe by acct'!H148,'Rates lookup'!K:K,0))</f>
        <v>15</v>
      </c>
      <c r="H148" s="77">
        <f>INDEX('Rates lookup'!K:K,MATCH('Fringe by acct'!I148,'Rates lookup'!L:L,0))</f>
        <v>16.5</v>
      </c>
      <c r="I148" s="77">
        <f>INDEX('Rates lookup'!L:L,MATCH('Fringe by acct'!J148,'Rates lookup'!M:M,0))</f>
        <v>16</v>
      </c>
      <c r="J148" s="91">
        <v>17.7</v>
      </c>
      <c r="K148">
        <v>15.8</v>
      </c>
      <c r="L148">
        <v>15.8</v>
      </c>
      <c r="M148">
        <v>402050</v>
      </c>
      <c r="N148">
        <v>422010</v>
      </c>
    </row>
    <row r="149" spans="1:14" x14ac:dyDescent="0.3">
      <c r="A149">
        <v>402130</v>
      </c>
      <c r="B149" t="s">
        <v>157</v>
      </c>
      <c r="C149" t="s">
        <v>65</v>
      </c>
      <c r="D149" s="135">
        <f>INDEX('Rates lookup'!G:G,MATCH('Fringe by acct'!E149,'Rates lookup'!H:H,0))</f>
        <v>11.7</v>
      </c>
      <c r="E149" s="77">
        <f>INDEX('Rates lookup'!H:H,MATCH('Fringe by acct'!F149,'Rates lookup'!I:I,0))</f>
        <v>14.2</v>
      </c>
      <c r="F149" s="77">
        <f>INDEX('Rates lookup'!I:I,MATCH('Fringe by acct'!G149,'Rates lookup'!J:J,0))</f>
        <v>14.6</v>
      </c>
      <c r="G149" s="77">
        <f>INDEX('Rates lookup'!J:J,MATCH('Fringe by acct'!H149,'Rates lookup'!K:K,0))</f>
        <v>15</v>
      </c>
      <c r="H149" s="77">
        <f>INDEX('Rates lookup'!K:K,MATCH('Fringe by acct'!I149,'Rates lookup'!L:L,0))</f>
        <v>16.5</v>
      </c>
      <c r="I149" s="77">
        <f>INDEX('Rates lookup'!L:L,MATCH('Fringe by acct'!J149,'Rates lookup'!M:M,0))</f>
        <v>16</v>
      </c>
      <c r="J149" s="91">
        <v>17.7</v>
      </c>
      <c r="K149">
        <v>15.8</v>
      </c>
      <c r="L149">
        <v>15.8</v>
      </c>
      <c r="M149">
        <v>402050</v>
      </c>
      <c r="N149">
        <v>422010</v>
      </c>
    </row>
    <row r="150" spans="1:14" x14ac:dyDescent="0.3">
      <c r="A150">
        <v>402145</v>
      </c>
      <c r="B150" t="s">
        <v>158</v>
      </c>
      <c r="C150" t="s">
        <v>65</v>
      </c>
      <c r="D150" s="135">
        <f>INDEX('Rates lookup'!G:G,MATCH('Fringe by acct'!E150,'Rates lookup'!H:H,0))</f>
        <v>11.7</v>
      </c>
      <c r="E150" s="77">
        <f>INDEX('Rates lookup'!H:H,MATCH('Fringe by acct'!F150,'Rates lookup'!I:I,0))</f>
        <v>14.2</v>
      </c>
      <c r="F150" s="77">
        <f>INDEX('Rates lookup'!I:I,MATCH('Fringe by acct'!G150,'Rates lookup'!J:J,0))</f>
        <v>14.6</v>
      </c>
      <c r="G150" s="77">
        <f>INDEX('Rates lookup'!J:J,MATCH('Fringe by acct'!H150,'Rates lookup'!K:K,0))</f>
        <v>15</v>
      </c>
      <c r="H150" s="77">
        <f>INDEX('Rates lookup'!K:K,MATCH('Fringe by acct'!I150,'Rates lookup'!L:L,0))</f>
        <v>16.5</v>
      </c>
      <c r="I150" s="77">
        <f>INDEX('Rates lookup'!L:L,MATCH('Fringe by acct'!J150,'Rates lookup'!M:M,0))</f>
        <v>16</v>
      </c>
      <c r="J150" s="91">
        <v>17.7</v>
      </c>
      <c r="K150">
        <v>15.8</v>
      </c>
      <c r="L150">
        <v>15.8</v>
      </c>
      <c r="M150">
        <v>402050</v>
      </c>
      <c r="N150">
        <v>422010</v>
      </c>
    </row>
    <row r="151" spans="1:14" x14ac:dyDescent="0.3">
      <c r="A151">
        <v>402200</v>
      </c>
      <c r="B151" t="s">
        <v>159</v>
      </c>
      <c r="C151" t="s">
        <v>160</v>
      </c>
      <c r="D151" s="135">
        <f>INDEX('Rates lookup'!G:G,MATCH('Fringe by acct'!E151,'Rates lookup'!H:H,0))</f>
        <v>12.4</v>
      </c>
      <c r="E151" s="77">
        <f>INDEX('Rates lookup'!H:H,MATCH('Fringe by acct'!F151,'Rates lookup'!I:I,0))</f>
        <v>12.2</v>
      </c>
      <c r="F151" s="77">
        <f>INDEX('Rates lookup'!I:I,MATCH('Fringe by acct'!G151,'Rates lookup'!J:J,0))</f>
        <v>11.4</v>
      </c>
      <c r="G151" s="77">
        <f>INDEX('Rates lookup'!J:J,MATCH('Fringe by acct'!H151,'Rates lookup'!K:K,0))</f>
        <v>9.5</v>
      </c>
      <c r="H151" s="77">
        <f>INDEX('Rates lookup'!K:K,MATCH('Fringe by acct'!I151,'Rates lookup'!L:L,0))</f>
        <v>9.3000000000000007</v>
      </c>
      <c r="I151" s="77">
        <f>INDEX('Rates lookup'!L:L,MATCH('Fringe by acct'!J151,'Rates lookup'!M:M,0))</f>
        <v>11</v>
      </c>
      <c r="J151" s="91">
        <v>12.3</v>
      </c>
      <c r="K151">
        <v>12</v>
      </c>
      <c r="L151">
        <v>12</v>
      </c>
      <c r="M151">
        <v>402200</v>
      </c>
      <c r="N151">
        <v>422210</v>
      </c>
    </row>
    <row r="152" spans="1:14" x14ac:dyDescent="0.3">
      <c r="A152">
        <v>402201</v>
      </c>
      <c r="B152" t="s">
        <v>161</v>
      </c>
      <c r="C152" t="s">
        <v>160</v>
      </c>
      <c r="D152" s="135">
        <f>INDEX('Rates lookup'!G:G,MATCH('Fringe by acct'!E152,'Rates lookup'!H:H,0))</f>
        <v>12.4</v>
      </c>
      <c r="E152" s="77">
        <f>INDEX('Rates lookup'!H:H,MATCH('Fringe by acct'!F152,'Rates lookup'!I:I,0))</f>
        <v>12.2</v>
      </c>
      <c r="F152" s="77">
        <f>INDEX('Rates lookup'!I:I,MATCH('Fringe by acct'!G152,'Rates lookup'!J:J,0))</f>
        <v>11.4</v>
      </c>
      <c r="G152" s="77">
        <f>INDEX('Rates lookup'!J:J,MATCH('Fringe by acct'!H152,'Rates lookup'!K:K,0))</f>
        <v>9.5</v>
      </c>
      <c r="H152" s="77">
        <f>INDEX('Rates lookup'!K:K,MATCH('Fringe by acct'!I152,'Rates lookup'!L:L,0))</f>
        <v>9.3000000000000007</v>
      </c>
      <c r="I152" s="77">
        <f>INDEX('Rates lookup'!L:L,MATCH('Fringe by acct'!J152,'Rates lookup'!M:M,0))</f>
        <v>11</v>
      </c>
      <c r="J152" s="91">
        <v>12.3</v>
      </c>
      <c r="K152">
        <v>12</v>
      </c>
      <c r="L152">
        <v>12</v>
      </c>
      <c r="M152">
        <v>402200</v>
      </c>
      <c r="N152">
        <v>422210</v>
      </c>
    </row>
    <row r="153" spans="1:14" x14ac:dyDescent="0.3">
      <c r="A153">
        <v>402202</v>
      </c>
      <c r="B153" t="s">
        <v>162</v>
      </c>
      <c r="C153" t="s">
        <v>160</v>
      </c>
      <c r="D153" s="135">
        <f>INDEX('Rates lookup'!G:G,MATCH('Fringe by acct'!E153,'Rates lookup'!H:H,0))</f>
        <v>12.4</v>
      </c>
      <c r="E153" s="77">
        <f>INDEX('Rates lookup'!H:H,MATCH('Fringe by acct'!F153,'Rates lookup'!I:I,0))</f>
        <v>12.2</v>
      </c>
      <c r="F153" s="77">
        <f>INDEX('Rates lookup'!I:I,MATCH('Fringe by acct'!G153,'Rates lookup'!J:J,0))</f>
        <v>11.4</v>
      </c>
      <c r="G153" s="77">
        <f>INDEX('Rates lookup'!J:J,MATCH('Fringe by acct'!H153,'Rates lookup'!K:K,0))</f>
        <v>9.5</v>
      </c>
      <c r="H153" s="77">
        <f>INDEX('Rates lookup'!K:K,MATCH('Fringe by acct'!I153,'Rates lookup'!L:L,0))</f>
        <v>9.3000000000000007</v>
      </c>
      <c r="I153" s="77">
        <f>INDEX('Rates lookup'!L:L,MATCH('Fringe by acct'!J153,'Rates lookup'!M:M,0))</f>
        <v>11</v>
      </c>
      <c r="J153" s="91">
        <v>12.3</v>
      </c>
      <c r="K153">
        <v>12</v>
      </c>
      <c r="L153">
        <v>12</v>
      </c>
      <c r="M153">
        <v>402200</v>
      </c>
      <c r="N153">
        <v>422210</v>
      </c>
    </row>
    <row r="154" spans="1:14" x14ac:dyDescent="0.3">
      <c r="A154">
        <v>402203</v>
      </c>
      <c r="B154" t="s">
        <v>163</v>
      </c>
      <c r="C154" t="s">
        <v>160</v>
      </c>
      <c r="D154" s="135">
        <f>INDEX('Rates lookup'!G:G,MATCH('Fringe by acct'!E154,'Rates lookup'!H:H,0))</f>
        <v>12.4</v>
      </c>
      <c r="E154" s="77">
        <f>INDEX('Rates lookup'!H:H,MATCH('Fringe by acct'!F154,'Rates lookup'!I:I,0))</f>
        <v>12.2</v>
      </c>
      <c r="F154" s="77">
        <f>INDEX('Rates lookup'!I:I,MATCH('Fringe by acct'!G154,'Rates lookup'!J:J,0))</f>
        <v>11.4</v>
      </c>
      <c r="G154" s="77">
        <f>INDEX('Rates lookup'!J:J,MATCH('Fringe by acct'!H154,'Rates lookup'!K:K,0))</f>
        <v>9.5</v>
      </c>
      <c r="H154" s="77">
        <f>INDEX('Rates lookup'!K:K,MATCH('Fringe by acct'!I154,'Rates lookup'!L:L,0))</f>
        <v>9.3000000000000007</v>
      </c>
      <c r="I154" s="77">
        <f>INDEX('Rates lookup'!L:L,MATCH('Fringe by acct'!J154,'Rates lookup'!M:M,0))</f>
        <v>11</v>
      </c>
      <c r="J154" s="91">
        <v>12.3</v>
      </c>
      <c r="K154">
        <v>12</v>
      </c>
      <c r="L154">
        <v>12</v>
      </c>
      <c r="M154">
        <v>402200</v>
      </c>
      <c r="N154">
        <v>422210</v>
      </c>
    </row>
    <row r="155" spans="1:14" x14ac:dyDescent="0.3">
      <c r="A155">
        <v>402205</v>
      </c>
      <c r="B155" t="s">
        <v>164</v>
      </c>
      <c r="C155" t="s">
        <v>160</v>
      </c>
      <c r="D155" s="135">
        <f>INDEX('Rates lookup'!G:G,MATCH('Fringe by acct'!E155,'Rates lookup'!H:H,0))</f>
        <v>12.4</v>
      </c>
      <c r="E155" s="77">
        <f>INDEX('Rates lookup'!H:H,MATCH('Fringe by acct'!F155,'Rates lookup'!I:I,0))</f>
        <v>12.2</v>
      </c>
      <c r="F155" s="77">
        <f>INDEX('Rates lookup'!I:I,MATCH('Fringe by acct'!G155,'Rates lookup'!J:J,0))</f>
        <v>11.4</v>
      </c>
      <c r="G155" s="77">
        <f>INDEX('Rates lookup'!J:J,MATCH('Fringe by acct'!H155,'Rates lookup'!K:K,0))</f>
        <v>9.5</v>
      </c>
      <c r="H155" s="77">
        <f>INDEX('Rates lookup'!K:K,MATCH('Fringe by acct'!I155,'Rates lookup'!L:L,0))</f>
        <v>9.3000000000000007</v>
      </c>
      <c r="I155" s="77">
        <f>INDEX('Rates lookup'!L:L,MATCH('Fringe by acct'!J155,'Rates lookup'!M:M,0))</f>
        <v>11</v>
      </c>
      <c r="J155" s="91">
        <v>12.3</v>
      </c>
      <c r="K155">
        <v>12</v>
      </c>
      <c r="L155">
        <v>12</v>
      </c>
      <c r="M155">
        <v>402200</v>
      </c>
      <c r="N155">
        <v>422210</v>
      </c>
    </row>
    <row r="156" spans="1:14" x14ac:dyDescent="0.3">
      <c r="A156">
        <v>402206</v>
      </c>
      <c r="B156" t="s">
        <v>165</v>
      </c>
      <c r="C156" t="s">
        <v>160</v>
      </c>
      <c r="D156" s="135">
        <f>INDEX('Rates lookup'!G:G,MATCH('Fringe by acct'!E156,'Rates lookup'!H:H,0))</f>
        <v>12.4</v>
      </c>
      <c r="E156" s="77">
        <f>INDEX('Rates lookup'!H:H,MATCH('Fringe by acct'!F156,'Rates lookup'!I:I,0))</f>
        <v>12.2</v>
      </c>
      <c r="F156" s="77">
        <f>INDEX('Rates lookup'!I:I,MATCH('Fringe by acct'!G156,'Rates lookup'!J:J,0))</f>
        <v>11.4</v>
      </c>
      <c r="G156" s="77">
        <f>INDEX('Rates lookup'!J:J,MATCH('Fringe by acct'!H156,'Rates lookup'!K:K,0))</f>
        <v>9.5</v>
      </c>
      <c r="H156" s="77">
        <f>INDEX('Rates lookup'!K:K,MATCH('Fringe by acct'!I156,'Rates lookup'!L:L,0))</f>
        <v>9.3000000000000007</v>
      </c>
      <c r="I156" s="77">
        <f>INDEX('Rates lookup'!L:L,MATCH('Fringe by acct'!J156,'Rates lookup'!M:M,0))</f>
        <v>11</v>
      </c>
      <c r="J156" s="91">
        <v>12.3</v>
      </c>
      <c r="K156">
        <v>12</v>
      </c>
      <c r="L156">
        <v>12</v>
      </c>
      <c r="M156">
        <v>402200</v>
      </c>
      <c r="N156">
        <v>422210</v>
      </c>
    </row>
    <row r="157" spans="1:14" x14ac:dyDescent="0.3">
      <c r="A157">
        <v>402207</v>
      </c>
      <c r="B157" t="s">
        <v>166</v>
      </c>
      <c r="C157" t="s">
        <v>160</v>
      </c>
      <c r="D157" s="135">
        <f>INDEX('Rates lookup'!G:G,MATCH('Fringe by acct'!E157,'Rates lookup'!H:H,0))</f>
        <v>12.4</v>
      </c>
      <c r="E157" s="77">
        <f>INDEX('Rates lookup'!H:H,MATCH('Fringe by acct'!F157,'Rates lookup'!I:I,0))</f>
        <v>12.2</v>
      </c>
      <c r="F157" s="77">
        <f>INDEX('Rates lookup'!I:I,MATCH('Fringe by acct'!G157,'Rates lookup'!J:J,0))</f>
        <v>11.4</v>
      </c>
      <c r="G157" s="77">
        <f>INDEX('Rates lookup'!J:J,MATCH('Fringe by acct'!H157,'Rates lookup'!K:K,0))</f>
        <v>9.5</v>
      </c>
      <c r="H157" s="77">
        <f>INDEX('Rates lookup'!K:K,MATCH('Fringe by acct'!I157,'Rates lookup'!L:L,0))</f>
        <v>9.3000000000000007</v>
      </c>
      <c r="I157" s="77">
        <f>INDEX('Rates lookup'!L:L,MATCH('Fringe by acct'!J157,'Rates lookup'!M:M,0))</f>
        <v>11</v>
      </c>
      <c r="J157" s="91">
        <v>12.3</v>
      </c>
      <c r="K157">
        <v>12</v>
      </c>
      <c r="L157">
        <v>12</v>
      </c>
      <c r="M157">
        <v>402200</v>
      </c>
      <c r="N157">
        <v>422210</v>
      </c>
    </row>
    <row r="158" spans="1:14" x14ac:dyDescent="0.3">
      <c r="A158">
        <v>402215</v>
      </c>
      <c r="B158" t="s">
        <v>167</v>
      </c>
      <c r="C158" t="s">
        <v>160</v>
      </c>
      <c r="D158" s="135">
        <f>INDEX('Rates lookup'!G:G,MATCH('Fringe by acct'!E158,'Rates lookup'!H:H,0))</f>
        <v>12.4</v>
      </c>
      <c r="E158" s="77">
        <f>INDEX('Rates lookup'!H:H,MATCH('Fringe by acct'!F158,'Rates lookup'!I:I,0))</f>
        <v>12.2</v>
      </c>
      <c r="F158" s="77">
        <f>INDEX('Rates lookup'!I:I,MATCH('Fringe by acct'!G158,'Rates lookup'!J:J,0))</f>
        <v>11.4</v>
      </c>
      <c r="G158" s="77">
        <f>INDEX('Rates lookup'!J:J,MATCH('Fringe by acct'!H158,'Rates lookup'!K:K,0))</f>
        <v>9.5</v>
      </c>
      <c r="H158" s="77">
        <f>INDEX('Rates lookup'!K:K,MATCH('Fringe by acct'!I158,'Rates lookup'!L:L,0))</f>
        <v>9.3000000000000007</v>
      </c>
      <c r="I158" s="77">
        <f>INDEX('Rates lookup'!L:L,MATCH('Fringe by acct'!J158,'Rates lookup'!M:M,0))</f>
        <v>11</v>
      </c>
      <c r="J158" s="91">
        <v>12.3</v>
      </c>
      <c r="K158">
        <v>12</v>
      </c>
      <c r="L158">
        <v>12</v>
      </c>
      <c r="M158">
        <v>402200</v>
      </c>
      <c r="N158">
        <v>422210</v>
      </c>
    </row>
    <row r="159" spans="1:14" x14ac:dyDescent="0.3">
      <c r="A159">
        <v>402249</v>
      </c>
      <c r="B159" t="s">
        <v>168</v>
      </c>
      <c r="C159" t="s">
        <v>160</v>
      </c>
      <c r="D159" s="135">
        <f>INDEX('Rates lookup'!G:G,MATCH('Fringe by acct'!E159,'Rates lookup'!H:H,0))</f>
        <v>12.4</v>
      </c>
      <c r="E159" s="77">
        <f>INDEX('Rates lookup'!H:H,MATCH('Fringe by acct'!F159,'Rates lookup'!I:I,0))</f>
        <v>12.2</v>
      </c>
      <c r="F159" s="77">
        <f>INDEX('Rates lookup'!I:I,MATCH('Fringe by acct'!G159,'Rates lookup'!J:J,0))</f>
        <v>11.4</v>
      </c>
      <c r="G159" s="77">
        <f>INDEX('Rates lookup'!J:J,MATCH('Fringe by acct'!H159,'Rates lookup'!K:K,0))</f>
        <v>9.5</v>
      </c>
      <c r="H159" s="77">
        <f>INDEX('Rates lookup'!K:K,MATCH('Fringe by acct'!I159,'Rates lookup'!L:L,0))</f>
        <v>9.3000000000000007</v>
      </c>
      <c r="I159" s="77">
        <f>INDEX('Rates lookup'!L:L,MATCH('Fringe by acct'!J159,'Rates lookup'!M:M,0))</f>
        <v>11</v>
      </c>
      <c r="J159" s="91">
        <v>12.3</v>
      </c>
      <c r="K159">
        <v>12</v>
      </c>
      <c r="L159">
        <v>12</v>
      </c>
      <c r="M159">
        <v>402200</v>
      </c>
      <c r="N159">
        <v>422210</v>
      </c>
    </row>
    <row r="160" spans="1:14" x14ac:dyDescent="0.3">
      <c r="A160">
        <v>402250</v>
      </c>
      <c r="B160" t="s">
        <v>169</v>
      </c>
      <c r="C160" t="s">
        <v>160</v>
      </c>
      <c r="D160" s="135">
        <f>INDEX('Rates lookup'!G:G,MATCH('Fringe by acct'!E160,'Rates lookup'!H:H,0))</f>
        <v>12.4</v>
      </c>
      <c r="E160" s="77">
        <f>INDEX('Rates lookup'!H:H,MATCH('Fringe by acct'!F160,'Rates lookup'!I:I,0))</f>
        <v>12.2</v>
      </c>
      <c r="F160" s="77">
        <f>INDEX('Rates lookup'!I:I,MATCH('Fringe by acct'!G160,'Rates lookup'!J:J,0))</f>
        <v>11.4</v>
      </c>
      <c r="G160" s="77">
        <f>INDEX('Rates lookup'!J:J,MATCH('Fringe by acct'!H160,'Rates lookup'!K:K,0))</f>
        <v>9.5</v>
      </c>
      <c r="H160" s="77">
        <f>INDEX('Rates lookup'!K:K,MATCH('Fringe by acct'!I160,'Rates lookup'!L:L,0))</f>
        <v>9.3000000000000007</v>
      </c>
      <c r="I160" s="77">
        <f>INDEX('Rates lookup'!L:L,MATCH('Fringe by acct'!J160,'Rates lookup'!M:M,0))</f>
        <v>11</v>
      </c>
      <c r="J160" s="91">
        <v>12.3</v>
      </c>
      <c r="K160">
        <v>12</v>
      </c>
      <c r="L160">
        <v>12</v>
      </c>
      <c r="M160">
        <v>402250</v>
      </c>
      <c r="N160">
        <v>422270</v>
      </c>
    </row>
    <row r="161" spans="1:14" x14ac:dyDescent="0.3">
      <c r="A161">
        <v>402251</v>
      </c>
      <c r="B161" t="s">
        <v>170</v>
      </c>
      <c r="C161" t="s">
        <v>160</v>
      </c>
      <c r="D161" s="135">
        <f>INDEX('Rates lookup'!G:G,MATCH('Fringe by acct'!E161,'Rates lookup'!H:H,0))</f>
        <v>12.4</v>
      </c>
      <c r="E161" s="77">
        <f>INDEX('Rates lookup'!H:H,MATCH('Fringe by acct'!F161,'Rates lookup'!I:I,0))</f>
        <v>12.2</v>
      </c>
      <c r="F161" s="77">
        <f>INDEX('Rates lookup'!I:I,MATCH('Fringe by acct'!G161,'Rates lookup'!J:J,0))</f>
        <v>11.4</v>
      </c>
      <c r="G161" s="77">
        <f>INDEX('Rates lookup'!J:J,MATCH('Fringe by acct'!H161,'Rates lookup'!K:K,0))</f>
        <v>9.5</v>
      </c>
      <c r="H161" s="77">
        <f>INDEX('Rates lookup'!K:K,MATCH('Fringe by acct'!I161,'Rates lookup'!L:L,0))</f>
        <v>9.3000000000000007</v>
      </c>
      <c r="I161" s="77">
        <f>INDEX('Rates lookup'!L:L,MATCH('Fringe by acct'!J161,'Rates lookup'!M:M,0))</f>
        <v>11</v>
      </c>
      <c r="J161" s="91">
        <v>12.3</v>
      </c>
      <c r="K161">
        <v>12</v>
      </c>
      <c r="L161">
        <v>12</v>
      </c>
      <c r="M161">
        <v>402250</v>
      </c>
      <c r="N161">
        <v>422270</v>
      </c>
    </row>
    <row r="162" spans="1:14" x14ac:dyDescent="0.3">
      <c r="A162">
        <v>402252</v>
      </c>
      <c r="B162" t="s">
        <v>171</v>
      </c>
      <c r="C162" t="s">
        <v>160</v>
      </c>
      <c r="D162" s="135">
        <f>INDEX('Rates lookup'!G:G,MATCH('Fringe by acct'!E162,'Rates lookup'!H:H,0))</f>
        <v>12.4</v>
      </c>
      <c r="E162" s="77">
        <f>INDEX('Rates lookup'!H:H,MATCH('Fringe by acct'!F162,'Rates lookup'!I:I,0))</f>
        <v>12.2</v>
      </c>
      <c r="F162" s="77">
        <f>INDEX('Rates lookup'!I:I,MATCH('Fringe by acct'!G162,'Rates lookup'!J:J,0))</f>
        <v>11.4</v>
      </c>
      <c r="G162" s="77">
        <f>INDEX('Rates lookup'!J:J,MATCH('Fringe by acct'!H162,'Rates lookup'!K:K,0))</f>
        <v>9.5</v>
      </c>
      <c r="H162" s="77">
        <f>INDEX('Rates lookup'!K:K,MATCH('Fringe by acct'!I162,'Rates lookup'!L:L,0))</f>
        <v>9.3000000000000007</v>
      </c>
      <c r="I162" s="77">
        <f>INDEX('Rates lookup'!L:L,MATCH('Fringe by acct'!J162,'Rates lookup'!M:M,0))</f>
        <v>11</v>
      </c>
      <c r="J162" s="91">
        <v>12.3</v>
      </c>
      <c r="K162">
        <v>12</v>
      </c>
      <c r="L162">
        <v>12</v>
      </c>
      <c r="M162">
        <v>402250</v>
      </c>
      <c r="N162">
        <v>422270</v>
      </c>
    </row>
    <row r="163" spans="1:14" x14ac:dyDescent="0.3">
      <c r="A163">
        <v>402253</v>
      </c>
      <c r="B163" t="s">
        <v>172</v>
      </c>
      <c r="C163" t="s">
        <v>160</v>
      </c>
      <c r="D163" s="135">
        <f>INDEX('Rates lookup'!G:G,MATCH('Fringe by acct'!E163,'Rates lookup'!H:H,0))</f>
        <v>12.4</v>
      </c>
      <c r="E163" s="77">
        <f>INDEX('Rates lookup'!H:H,MATCH('Fringe by acct'!F163,'Rates lookup'!I:I,0))</f>
        <v>12.2</v>
      </c>
      <c r="F163" s="77">
        <f>INDEX('Rates lookup'!I:I,MATCH('Fringe by acct'!G163,'Rates lookup'!J:J,0))</f>
        <v>11.4</v>
      </c>
      <c r="G163" s="77">
        <f>INDEX('Rates lookup'!J:J,MATCH('Fringe by acct'!H163,'Rates lookup'!K:K,0))</f>
        <v>9.5</v>
      </c>
      <c r="H163" s="77">
        <f>INDEX('Rates lookup'!K:K,MATCH('Fringe by acct'!I163,'Rates lookup'!L:L,0))</f>
        <v>9.3000000000000007</v>
      </c>
      <c r="I163" s="77">
        <f>INDEX('Rates lookup'!L:L,MATCH('Fringe by acct'!J163,'Rates lookup'!M:M,0))</f>
        <v>11</v>
      </c>
      <c r="J163" s="91">
        <v>12.3</v>
      </c>
      <c r="K163">
        <v>12</v>
      </c>
      <c r="L163">
        <v>12</v>
      </c>
      <c r="M163">
        <v>402250</v>
      </c>
      <c r="N163">
        <v>422270</v>
      </c>
    </row>
    <row r="164" spans="1:14" x14ac:dyDescent="0.3">
      <c r="A164">
        <v>402255</v>
      </c>
      <c r="B164" t="s">
        <v>173</v>
      </c>
      <c r="C164" t="s">
        <v>160</v>
      </c>
      <c r="D164" s="135">
        <f>INDEX('Rates lookup'!G:G,MATCH('Fringe by acct'!E164,'Rates lookup'!H:H,0))</f>
        <v>12.4</v>
      </c>
      <c r="E164" s="77">
        <f>INDEX('Rates lookup'!H:H,MATCH('Fringe by acct'!F164,'Rates lookup'!I:I,0))</f>
        <v>12.2</v>
      </c>
      <c r="F164" s="77">
        <f>INDEX('Rates lookup'!I:I,MATCH('Fringe by acct'!G164,'Rates lookup'!J:J,0))</f>
        <v>11.4</v>
      </c>
      <c r="G164" s="77">
        <f>INDEX('Rates lookup'!J:J,MATCH('Fringe by acct'!H164,'Rates lookup'!K:K,0))</f>
        <v>9.5</v>
      </c>
      <c r="H164" s="77">
        <f>INDEX('Rates lookup'!K:K,MATCH('Fringe by acct'!I164,'Rates lookup'!L:L,0))</f>
        <v>9.3000000000000007</v>
      </c>
      <c r="I164" s="77">
        <f>INDEX('Rates lookup'!L:L,MATCH('Fringe by acct'!J164,'Rates lookup'!M:M,0))</f>
        <v>11</v>
      </c>
      <c r="J164" s="91">
        <v>12.3</v>
      </c>
      <c r="K164">
        <v>12</v>
      </c>
      <c r="L164">
        <v>12</v>
      </c>
      <c r="M164">
        <v>402250</v>
      </c>
      <c r="N164">
        <v>422270</v>
      </c>
    </row>
    <row r="165" spans="1:14" x14ac:dyDescent="0.3">
      <c r="A165">
        <v>402256</v>
      </c>
      <c r="B165" t="s">
        <v>174</v>
      </c>
      <c r="C165" t="s">
        <v>160</v>
      </c>
      <c r="D165" s="135">
        <f>INDEX('Rates lookup'!G:G,MATCH('Fringe by acct'!E165,'Rates lookup'!H:H,0))</f>
        <v>12.4</v>
      </c>
      <c r="E165" s="77">
        <f>INDEX('Rates lookup'!H:H,MATCH('Fringe by acct'!F165,'Rates lookup'!I:I,0))</f>
        <v>12.2</v>
      </c>
      <c r="F165" s="77">
        <f>INDEX('Rates lookup'!I:I,MATCH('Fringe by acct'!G165,'Rates lookup'!J:J,0))</f>
        <v>11.4</v>
      </c>
      <c r="G165" s="77">
        <f>INDEX('Rates lookup'!J:J,MATCH('Fringe by acct'!H165,'Rates lookup'!K:K,0))</f>
        <v>9.5</v>
      </c>
      <c r="H165" s="77">
        <f>INDEX('Rates lookup'!K:K,MATCH('Fringe by acct'!I165,'Rates lookup'!L:L,0))</f>
        <v>9.3000000000000007</v>
      </c>
      <c r="I165" s="77">
        <f>INDEX('Rates lookup'!L:L,MATCH('Fringe by acct'!J165,'Rates lookup'!M:M,0))</f>
        <v>11</v>
      </c>
      <c r="J165" s="91">
        <v>12.3</v>
      </c>
      <c r="K165">
        <v>12</v>
      </c>
      <c r="L165">
        <v>12</v>
      </c>
      <c r="M165">
        <v>402250</v>
      </c>
      <c r="N165">
        <v>422270</v>
      </c>
    </row>
    <row r="166" spans="1:14" x14ac:dyDescent="0.3">
      <c r="A166">
        <v>402257</v>
      </c>
      <c r="B166" t="s">
        <v>175</v>
      </c>
      <c r="C166" t="s">
        <v>160</v>
      </c>
      <c r="D166" s="135">
        <f>INDEX('Rates lookup'!G:G,MATCH('Fringe by acct'!E166,'Rates lookup'!H:H,0))</f>
        <v>12.4</v>
      </c>
      <c r="E166" s="77">
        <f>INDEX('Rates lookup'!H:H,MATCH('Fringe by acct'!F166,'Rates lookup'!I:I,0))</f>
        <v>12.2</v>
      </c>
      <c r="F166" s="77">
        <f>INDEX('Rates lookup'!I:I,MATCH('Fringe by acct'!G166,'Rates lookup'!J:J,0))</f>
        <v>11.4</v>
      </c>
      <c r="G166" s="77">
        <f>INDEX('Rates lookup'!J:J,MATCH('Fringe by acct'!H166,'Rates lookup'!K:K,0))</f>
        <v>9.5</v>
      </c>
      <c r="H166" s="77">
        <f>INDEX('Rates lookup'!K:K,MATCH('Fringe by acct'!I166,'Rates lookup'!L:L,0))</f>
        <v>9.3000000000000007</v>
      </c>
      <c r="I166" s="77">
        <f>INDEX('Rates lookup'!L:L,MATCH('Fringe by acct'!J166,'Rates lookup'!M:M,0))</f>
        <v>11</v>
      </c>
      <c r="J166" s="91">
        <v>12.3</v>
      </c>
      <c r="K166">
        <v>12</v>
      </c>
      <c r="L166">
        <v>12</v>
      </c>
      <c r="M166">
        <v>402250</v>
      </c>
      <c r="N166">
        <v>422270</v>
      </c>
    </row>
    <row r="167" spans="1:14" x14ac:dyDescent="0.3">
      <c r="A167">
        <v>402265</v>
      </c>
      <c r="B167" t="s">
        <v>176</v>
      </c>
      <c r="C167" t="s">
        <v>160</v>
      </c>
      <c r="D167" s="135">
        <f>INDEX('Rates lookup'!G:G,MATCH('Fringe by acct'!E167,'Rates lookup'!H:H,0))</f>
        <v>12.4</v>
      </c>
      <c r="E167" s="77">
        <f>INDEX('Rates lookup'!H:H,MATCH('Fringe by acct'!F167,'Rates lookup'!I:I,0))</f>
        <v>12.2</v>
      </c>
      <c r="F167" s="77">
        <f>INDEX('Rates lookup'!I:I,MATCH('Fringe by acct'!G167,'Rates lookup'!J:J,0))</f>
        <v>11.4</v>
      </c>
      <c r="G167" s="77">
        <f>INDEX('Rates lookup'!J:J,MATCH('Fringe by acct'!H167,'Rates lookup'!K:K,0))</f>
        <v>9.5</v>
      </c>
      <c r="H167" s="77">
        <f>INDEX('Rates lookup'!K:K,MATCH('Fringe by acct'!I167,'Rates lookup'!L:L,0))</f>
        <v>9.3000000000000007</v>
      </c>
      <c r="I167" s="77">
        <f>INDEX('Rates lookup'!L:L,MATCH('Fringe by acct'!J167,'Rates lookup'!M:M,0))</f>
        <v>11</v>
      </c>
      <c r="J167" s="91">
        <v>12.3</v>
      </c>
      <c r="K167">
        <v>12</v>
      </c>
      <c r="L167">
        <v>12</v>
      </c>
      <c r="M167">
        <v>402250</v>
      </c>
      <c r="N167">
        <v>422270</v>
      </c>
    </row>
    <row r="168" spans="1:14" x14ac:dyDescent="0.3">
      <c r="A168">
        <v>402270</v>
      </c>
      <c r="B168" t="s">
        <v>177</v>
      </c>
      <c r="C168" t="s">
        <v>160</v>
      </c>
      <c r="D168" s="135">
        <f>INDEX('Rates lookup'!G:G,MATCH('Fringe by acct'!E168,'Rates lookup'!H:H,0))</f>
        <v>12.4</v>
      </c>
      <c r="E168" s="77">
        <f>INDEX('Rates lookup'!H:H,MATCH('Fringe by acct'!F168,'Rates lookup'!I:I,0))</f>
        <v>12.2</v>
      </c>
      <c r="F168" s="77">
        <f>INDEX('Rates lookup'!I:I,MATCH('Fringe by acct'!G168,'Rates lookup'!J:J,0))</f>
        <v>11.4</v>
      </c>
      <c r="G168" s="77">
        <f>INDEX('Rates lookup'!J:J,MATCH('Fringe by acct'!H168,'Rates lookup'!K:K,0))</f>
        <v>9.5</v>
      </c>
      <c r="H168" s="77">
        <f>INDEX('Rates lookup'!K:K,MATCH('Fringe by acct'!I168,'Rates lookup'!L:L,0))</f>
        <v>9.3000000000000007</v>
      </c>
      <c r="I168" s="77">
        <f>INDEX('Rates lookup'!L:L,MATCH('Fringe by acct'!J168,'Rates lookup'!M:M,0))</f>
        <v>11</v>
      </c>
      <c r="J168" s="91">
        <v>12.3</v>
      </c>
      <c r="K168">
        <v>12</v>
      </c>
      <c r="L168">
        <v>12</v>
      </c>
      <c r="M168">
        <v>402250</v>
      </c>
      <c r="N168">
        <v>422270</v>
      </c>
    </row>
    <row r="169" spans="1:14" x14ac:dyDescent="0.3">
      <c r="A169">
        <v>402299</v>
      </c>
      <c r="B169" t="s">
        <v>178</v>
      </c>
      <c r="C169" t="s">
        <v>160</v>
      </c>
      <c r="D169" s="135">
        <f>INDEX('Rates lookup'!G:G,MATCH('Fringe by acct'!E169,'Rates lookup'!H:H,0))</f>
        <v>12.4</v>
      </c>
      <c r="E169" s="77">
        <f>INDEX('Rates lookup'!H:H,MATCH('Fringe by acct'!F169,'Rates lookup'!I:I,0))</f>
        <v>12.2</v>
      </c>
      <c r="F169" s="77">
        <f>INDEX('Rates lookup'!I:I,MATCH('Fringe by acct'!G169,'Rates lookup'!J:J,0))</f>
        <v>11.4</v>
      </c>
      <c r="G169" s="77">
        <f>INDEX('Rates lookup'!J:J,MATCH('Fringe by acct'!H169,'Rates lookup'!K:K,0))</f>
        <v>9.5</v>
      </c>
      <c r="H169" s="77">
        <f>INDEX('Rates lookup'!K:K,MATCH('Fringe by acct'!I169,'Rates lookup'!L:L,0))</f>
        <v>9.3000000000000007</v>
      </c>
      <c r="I169" s="77">
        <f>INDEX('Rates lookup'!L:L,MATCH('Fringe by acct'!J169,'Rates lookup'!M:M,0))</f>
        <v>11</v>
      </c>
      <c r="J169" s="91">
        <v>12.3</v>
      </c>
      <c r="K169">
        <v>12</v>
      </c>
      <c r="L169">
        <v>12</v>
      </c>
      <c r="M169">
        <v>402250</v>
      </c>
      <c r="N169">
        <v>422270</v>
      </c>
    </row>
    <row r="170" spans="1:14" x14ac:dyDescent="0.3">
      <c r="A170">
        <v>402300</v>
      </c>
      <c r="B170" t="s">
        <v>179</v>
      </c>
      <c r="C170" t="s">
        <v>160</v>
      </c>
      <c r="D170" s="135">
        <f>INDEX('Rates lookup'!G:G,MATCH('Fringe by acct'!E170,'Rates lookup'!H:H,0))</f>
        <v>12.4</v>
      </c>
      <c r="E170" s="77">
        <f>INDEX('Rates lookup'!H:H,MATCH('Fringe by acct'!F170,'Rates lookup'!I:I,0))</f>
        <v>12.2</v>
      </c>
      <c r="F170" s="77">
        <f>INDEX('Rates lookup'!I:I,MATCH('Fringe by acct'!G170,'Rates lookup'!J:J,0))</f>
        <v>11.4</v>
      </c>
      <c r="G170" s="77">
        <f>INDEX('Rates lookup'!J:J,MATCH('Fringe by acct'!H170,'Rates lookup'!K:K,0))</f>
        <v>9.5</v>
      </c>
      <c r="H170" s="77">
        <f>INDEX('Rates lookup'!K:K,MATCH('Fringe by acct'!I170,'Rates lookup'!L:L,0))</f>
        <v>9.3000000000000007</v>
      </c>
      <c r="I170" s="77">
        <f>INDEX('Rates lookup'!L:L,MATCH('Fringe by acct'!J170,'Rates lookup'!M:M,0))</f>
        <v>11</v>
      </c>
      <c r="J170" s="91">
        <v>12.3</v>
      </c>
      <c r="K170">
        <v>12</v>
      </c>
      <c r="L170">
        <v>12</v>
      </c>
      <c r="M170">
        <v>402300</v>
      </c>
      <c r="N170">
        <v>422310</v>
      </c>
    </row>
    <row r="171" spans="1:14" x14ac:dyDescent="0.3">
      <c r="A171">
        <v>402302</v>
      </c>
      <c r="B171" t="s">
        <v>180</v>
      </c>
      <c r="C171" t="s">
        <v>160</v>
      </c>
      <c r="D171" s="135">
        <f>INDEX('Rates lookup'!G:G,MATCH('Fringe by acct'!E171,'Rates lookup'!H:H,0))</f>
        <v>12.4</v>
      </c>
      <c r="E171" s="77">
        <f>INDEX('Rates lookup'!H:H,MATCH('Fringe by acct'!F171,'Rates lookup'!I:I,0))</f>
        <v>12.2</v>
      </c>
      <c r="F171" s="77">
        <f>INDEX('Rates lookup'!I:I,MATCH('Fringe by acct'!G171,'Rates lookup'!J:J,0))</f>
        <v>11.4</v>
      </c>
      <c r="G171" s="77">
        <f>INDEX('Rates lookup'!J:J,MATCH('Fringe by acct'!H171,'Rates lookup'!K:K,0))</f>
        <v>9.5</v>
      </c>
      <c r="H171" s="77">
        <f>INDEX('Rates lookup'!K:K,MATCH('Fringe by acct'!I171,'Rates lookup'!L:L,0))</f>
        <v>9.3000000000000007</v>
      </c>
      <c r="I171" s="77">
        <f>INDEX('Rates lookup'!L:L,MATCH('Fringe by acct'!J171,'Rates lookup'!M:M,0))</f>
        <v>11</v>
      </c>
      <c r="J171" s="91">
        <v>12.3</v>
      </c>
      <c r="K171">
        <v>12</v>
      </c>
      <c r="L171">
        <v>12</v>
      </c>
      <c r="M171">
        <v>402300</v>
      </c>
      <c r="N171">
        <v>422310</v>
      </c>
    </row>
    <row r="172" spans="1:14" x14ac:dyDescent="0.3">
      <c r="A172">
        <v>402303</v>
      </c>
      <c r="B172" t="s">
        <v>181</v>
      </c>
      <c r="C172" t="s">
        <v>160</v>
      </c>
      <c r="D172" s="135">
        <f>INDEX('Rates lookup'!G:G,MATCH('Fringe by acct'!E172,'Rates lookup'!H:H,0))</f>
        <v>12.4</v>
      </c>
      <c r="E172" s="77">
        <f>INDEX('Rates lookup'!H:H,MATCH('Fringe by acct'!F172,'Rates lookup'!I:I,0))</f>
        <v>12.2</v>
      </c>
      <c r="F172" s="77">
        <f>INDEX('Rates lookup'!I:I,MATCH('Fringe by acct'!G172,'Rates lookup'!J:J,0))</f>
        <v>11.4</v>
      </c>
      <c r="G172" s="77">
        <f>INDEX('Rates lookup'!J:J,MATCH('Fringe by acct'!H172,'Rates lookup'!K:K,0))</f>
        <v>9.5</v>
      </c>
      <c r="H172" s="77">
        <f>INDEX('Rates lookup'!K:K,MATCH('Fringe by acct'!I172,'Rates lookup'!L:L,0))</f>
        <v>9.3000000000000007</v>
      </c>
      <c r="I172" s="77">
        <f>INDEX('Rates lookup'!L:L,MATCH('Fringe by acct'!J172,'Rates lookup'!M:M,0))</f>
        <v>11</v>
      </c>
      <c r="J172" s="91">
        <v>12.3</v>
      </c>
      <c r="K172">
        <v>12</v>
      </c>
      <c r="L172">
        <v>12</v>
      </c>
      <c r="M172">
        <v>402300</v>
      </c>
      <c r="N172">
        <v>422310</v>
      </c>
    </row>
    <row r="173" spans="1:14" x14ac:dyDescent="0.3">
      <c r="A173">
        <v>402305</v>
      </c>
      <c r="B173" t="s">
        <v>182</v>
      </c>
      <c r="C173" t="s">
        <v>160</v>
      </c>
      <c r="D173" s="135">
        <f>INDEX('Rates lookup'!G:G,MATCH('Fringe by acct'!E173,'Rates lookup'!H:H,0))</f>
        <v>12.4</v>
      </c>
      <c r="E173" s="77">
        <f>INDEX('Rates lookup'!H:H,MATCH('Fringe by acct'!F173,'Rates lookup'!I:I,0))</f>
        <v>12.2</v>
      </c>
      <c r="F173" s="77">
        <f>INDEX('Rates lookup'!I:I,MATCH('Fringe by acct'!G173,'Rates lookup'!J:J,0))</f>
        <v>11.4</v>
      </c>
      <c r="G173" s="77">
        <f>INDEX('Rates lookup'!J:J,MATCH('Fringe by acct'!H173,'Rates lookup'!K:K,0))</f>
        <v>9.5</v>
      </c>
      <c r="H173" s="77">
        <f>INDEX('Rates lookup'!K:K,MATCH('Fringe by acct'!I173,'Rates lookup'!L:L,0))</f>
        <v>9.3000000000000007</v>
      </c>
      <c r="I173" s="77">
        <f>INDEX('Rates lookup'!L:L,MATCH('Fringe by acct'!J173,'Rates lookup'!M:M,0))</f>
        <v>11</v>
      </c>
      <c r="J173" s="91">
        <v>12.3</v>
      </c>
      <c r="K173">
        <v>12</v>
      </c>
      <c r="L173">
        <v>12</v>
      </c>
      <c r="M173">
        <v>402300</v>
      </c>
      <c r="N173">
        <v>422310</v>
      </c>
    </row>
    <row r="174" spans="1:14" x14ac:dyDescent="0.3">
      <c r="A174">
        <v>402306</v>
      </c>
      <c r="B174" t="s">
        <v>183</v>
      </c>
      <c r="C174" t="s">
        <v>160</v>
      </c>
      <c r="D174" s="135">
        <f>INDEX('Rates lookup'!G:G,MATCH('Fringe by acct'!E174,'Rates lookup'!H:H,0))</f>
        <v>12.4</v>
      </c>
      <c r="E174" s="77">
        <f>INDEX('Rates lookup'!H:H,MATCH('Fringe by acct'!F174,'Rates lookup'!I:I,0))</f>
        <v>12.2</v>
      </c>
      <c r="F174" s="77">
        <f>INDEX('Rates lookup'!I:I,MATCH('Fringe by acct'!G174,'Rates lookup'!J:J,0))</f>
        <v>11.4</v>
      </c>
      <c r="G174" s="77">
        <f>INDEX('Rates lookup'!J:J,MATCH('Fringe by acct'!H174,'Rates lookup'!K:K,0))</f>
        <v>9.5</v>
      </c>
      <c r="H174" s="77">
        <f>INDEX('Rates lookup'!K:K,MATCH('Fringe by acct'!I174,'Rates lookup'!L:L,0))</f>
        <v>9.3000000000000007</v>
      </c>
      <c r="I174" s="77">
        <f>INDEX('Rates lookup'!L:L,MATCH('Fringe by acct'!J174,'Rates lookup'!M:M,0))</f>
        <v>11</v>
      </c>
      <c r="J174" s="91">
        <v>12.3</v>
      </c>
      <c r="K174">
        <v>12</v>
      </c>
      <c r="L174">
        <v>12</v>
      </c>
      <c r="M174">
        <v>402300</v>
      </c>
      <c r="N174">
        <v>422310</v>
      </c>
    </row>
    <row r="175" spans="1:14" x14ac:dyDescent="0.3">
      <c r="A175">
        <v>402340</v>
      </c>
      <c r="B175" t="s">
        <v>184</v>
      </c>
      <c r="C175" t="s">
        <v>160</v>
      </c>
      <c r="D175" s="135">
        <f>INDEX('Rates lookup'!G:G,MATCH('Fringe by acct'!E175,'Rates lookup'!H:H,0))</f>
        <v>12.4</v>
      </c>
      <c r="E175" s="77">
        <f>INDEX('Rates lookup'!H:H,MATCH('Fringe by acct'!F175,'Rates lookup'!I:I,0))</f>
        <v>12.2</v>
      </c>
      <c r="F175" s="77">
        <f>INDEX('Rates lookup'!I:I,MATCH('Fringe by acct'!G175,'Rates lookup'!J:J,0))</f>
        <v>11.4</v>
      </c>
      <c r="G175" s="77">
        <f>INDEX('Rates lookup'!J:J,MATCH('Fringe by acct'!H175,'Rates lookup'!K:K,0))</f>
        <v>9.5</v>
      </c>
      <c r="H175" s="77">
        <f>INDEX('Rates lookup'!K:K,MATCH('Fringe by acct'!I175,'Rates lookup'!L:L,0))</f>
        <v>9.3000000000000007</v>
      </c>
      <c r="I175" s="77">
        <f>INDEX('Rates lookup'!L:L,MATCH('Fringe by acct'!J175,'Rates lookup'!M:M,0))</f>
        <v>11</v>
      </c>
      <c r="J175" s="91">
        <v>12.3</v>
      </c>
      <c r="K175">
        <v>12</v>
      </c>
      <c r="L175">
        <v>12</v>
      </c>
      <c r="M175">
        <v>402300</v>
      </c>
      <c r="N175">
        <v>422310</v>
      </c>
    </row>
    <row r="176" spans="1:14" x14ac:dyDescent="0.3">
      <c r="A176">
        <v>402342</v>
      </c>
      <c r="B176" t="s">
        <v>185</v>
      </c>
      <c r="C176" t="s">
        <v>160</v>
      </c>
      <c r="D176" s="135">
        <f>INDEX('Rates lookup'!G:G,MATCH('Fringe by acct'!E176,'Rates lookup'!H:H,0))</f>
        <v>12.4</v>
      </c>
      <c r="E176" s="77">
        <f>INDEX('Rates lookup'!H:H,MATCH('Fringe by acct'!F176,'Rates lookup'!I:I,0))</f>
        <v>12.2</v>
      </c>
      <c r="F176" s="77">
        <f>INDEX('Rates lookup'!I:I,MATCH('Fringe by acct'!G176,'Rates lookup'!J:J,0))</f>
        <v>11.4</v>
      </c>
      <c r="G176" s="77">
        <f>INDEX('Rates lookup'!J:J,MATCH('Fringe by acct'!H176,'Rates lookup'!K:K,0))</f>
        <v>9.5</v>
      </c>
      <c r="H176" s="77">
        <f>INDEX('Rates lookup'!K:K,MATCH('Fringe by acct'!I176,'Rates lookup'!L:L,0))</f>
        <v>9.3000000000000007</v>
      </c>
      <c r="I176" s="77">
        <f>INDEX('Rates lookup'!L:L,MATCH('Fringe by acct'!J176,'Rates lookup'!M:M,0))</f>
        <v>11</v>
      </c>
      <c r="J176" s="91">
        <v>12.3</v>
      </c>
      <c r="K176">
        <v>12</v>
      </c>
      <c r="L176">
        <v>12</v>
      </c>
      <c r="M176">
        <v>402300</v>
      </c>
      <c r="N176">
        <v>422310</v>
      </c>
    </row>
    <row r="177" spans="1:14" x14ac:dyDescent="0.3">
      <c r="A177">
        <v>402349</v>
      </c>
      <c r="B177" t="s">
        <v>186</v>
      </c>
      <c r="C177" t="s">
        <v>160</v>
      </c>
      <c r="D177" s="135">
        <f>INDEX('Rates lookup'!G:G,MATCH('Fringe by acct'!E177,'Rates lookup'!H:H,0))</f>
        <v>12.4</v>
      </c>
      <c r="E177" s="77">
        <f>INDEX('Rates lookup'!H:H,MATCH('Fringe by acct'!F177,'Rates lookup'!I:I,0))</f>
        <v>12.2</v>
      </c>
      <c r="F177" s="77">
        <f>INDEX('Rates lookup'!I:I,MATCH('Fringe by acct'!G177,'Rates lookup'!J:J,0))</f>
        <v>11.4</v>
      </c>
      <c r="G177" s="77">
        <f>INDEX('Rates lookup'!J:J,MATCH('Fringe by acct'!H177,'Rates lookup'!K:K,0))</f>
        <v>9.5</v>
      </c>
      <c r="H177" s="77">
        <f>INDEX('Rates lookup'!K:K,MATCH('Fringe by acct'!I177,'Rates lookup'!L:L,0))</f>
        <v>9.3000000000000007</v>
      </c>
      <c r="I177" s="77">
        <f>INDEX('Rates lookup'!L:L,MATCH('Fringe by acct'!J177,'Rates lookup'!M:M,0))</f>
        <v>11</v>
      </c>
      <c r="J177" s="91">
        <v>12.3</v>
      </c>
      <c r="K177">
        <v>12</v>
      </c>
      <c r="L177">
        <v>12</v>
      </c>
      <c r="M177">
        <v>402300</v>
      </c>
      <c r="N177">
        <v>422310</v>
      </c>
    </row>
    <row r="178" spans="1:14" x14ac:dyDescent="0.3">
      <c r="A178">
        <v>402350</v>
      </c>
      <c r="B178" t="s">
        <v>187</v>
      </c>
      <c r="C178" t="s">
        <v>160</v>
      </c>
      <c r="D178" s="135">
        <f>INDEX('Rates lookup'!G:G,MATCH('Fringe by acct'!E178,'Rates lookup'!H:H,0))</f>
        <v>12.4</v>
      </c>
      <c r="E178" s="77">
        <f>INDEX('Rates lookup'!H:H,MATCH('Fringe by acct'!F178,'Rates lookup'!I:I,0))</f>
        <v>12.2</v>
      </c>
      <c r="F178" s="77">
        <f>INDEX('Rates lookup'!I:I,MATCH('Fringe by acct'!G178,'Rates lookup'!J:J,0))</f>
        <v>11.4</v>
      </c>
      <c r="G178" s="77">
        <f>INDEX('Rates lookup'!J:J,MATCH('Fringe by acct'!H178,'Rates lookup'!K:K,0))</f>
        <v>9.5</v>
      </c>
      <c r="H178" s="77">
        <f>INDEX('Rates lookup'!K:K,MATCH('Fringe by acct'!I178,'Rates lookup'!L:L,0))</f>
        <v>9.3000000000000007</v>
      </c>
      <c r="I178" s="77">
        <f>INDEX('Rates lookup'!L:L,MATCH('Fringe by acct'!J178,'Rates lookup'!M:M,0))</f>
        <v>11</v>
      </c>
      <c r="J178" s="91">
        <v>12.3</v>
      </c>
      <c r="K178">
        <v>12</v>
      </c>
      <c r="L178">
        <v>12</v>
      </c>
      <c r="M178">
        <v>402350</v>
      </c>
      <c r="N178">
        <v>422370</v>
      </c>
    </row>
    <row r="179" spans="1:14" x14ac:dyDescent="0.3">
      <c r="A179">
        <v>402351</v>
      </c>
      <c r="B179" t="s">
        <v>188</v>
      </c>
      <c r="C179" t="s">
        <v>160</v>
      </c>
      <c r="D179" s="135">
        <f>INDEX('Rates lookup'!G:G,MATCH('Fringe by acct'!E179,'Rates lookup'!H:H,0))</f>
        <v>12.4</v>
      </c>
      <c r="E179" s="77">
        <f>INDEX('Rates lookup'!H:H,MATCH('Fringe by acct'!F179,'Rates lookup'!I:I,0))</f>
        <v>12.2</v>
      </c>
      <c r="F179" s="77">
        <f>INDEX('Rates lookup'!I:I,MATCH('Fringe by acct'!G179,'Rates lookup'!J:J,0))</f>
        <v>11.4</v>
      </c>
      <c r="G179" s="77">
        <f>INDEX('Rates lookup'!J:J,MATCH('Fringe by acct'!H179,'Rates lookup'!K:K,0))</f>
        <v>9.5</v>
      </c>
      <c r="H179" s="77">
        <f>INDEX('Rates lookup'!K:K,MATCH('Fringe by acct'!I179,'Rates lookup'!L:L,0))</f>
        <v>9.3000000000000007</v>
      </c>
      <c r="I179" s="77">
        <f>INDEX('Rates lookup'!L:L,MATCH('Fringe by acct'!J179,'Rates lookup'!M:M,0))</f>
        <v>11</v>
      </c>
      <c r="J179" s="91">
        <v>12.3</v>
      </c>
      <c r="K179">
        <v>12</v>
      </c>
      <c r="L179">
        <v>12</v>
      </c>
      <c r="M179">
        <v>402350</v>
      </c>
      <c r="N179">
        <v>422370</v>
      </c>
    </row>
    <row r="180" spans="1:14" x14ac:dyDescent="0.3">
      <c r="A180">
        <v>402352</v>
      </c>
      <c r="B180" t="s">
        <v>189</v>
      </c>
      <c r="C180" t="s">
        <v>160</v>
      </c>
      <c r="D180" s="135">
        <f>INDEX('Rates lookup'!G:G,MATCH('Fringe by acct'!E180,'Rates lookup'!H:H,0))</f>
        <v>12.4</v>
      </c>
      <c r="E180" s="77">
        <f>INDEX('Rates lookup'!H:H,MATCH('Fringe by acct'!F180,'Rates lookup'!I:I,0))</f>
        <v>12.2</v>
      </c>
      <c r="F180" s="77">
        <f>INDEX('Rates lookup'!I:I,MATCH('Fringe by acct'!G180,'Rates lookup'!J:J,0))</f>
        <v>11.4</v>
      </c>
      <c r="G180" s="77">
        <f>INDEX('Rates lookup'!J:J,MATCH('Fringe by acct'!H180,'Rates lookup'!K:K,0))</f>
        <v>9.5</v>
      </c>
      <c r="H180" s="77">
        <f>INDEX('Rates lookup'!K:K,MATCH('Fringe by acct'!I180,'Rates lookup'!L:L,0))</f>
        <v>9.3000000000000007</v>
      </c>
      <c r="I180" s="77">
        <f>INDEX('Rates lookup'!L:L,MATCH('Fringe by acct'!J180,'Rates lookup'!M:M,0))</f>
        <v>11</v>
      </c>
      <c r="J180" s="91">
        <v>12.3</v>
      </c>
      <c r="K180">
        <v>12</v>
      </c>
      <c r="L180">
        <v>12</v>
      </c>
      <c r="M180">
        <v>402350</v>
      </c>
      <c r="N180">
        <v>422370</v>
      </c>
    </row>
    <row r="181" spans="1:14" x14ac:dyDescent="0.3">
      <c r="A181">
        <v>402353</v>
      </c>
      <c r="B181" t="s">
        <v>190</v>
      </c>
      <c r="C181" t="s">
        <v>160</v>
      </c>
      <c r="D181" s="135">
        <f>INDEX('Rates lookup'!G:G,MATCH('Fringe by acct'!E181,'Rates lookup'!H:H,0))</f>
        <v>12.4</v>
      </c>
      <c r="E181" s="77">
        <f>INDEX('Rates lookup'!H:H,MATCH('Fringe by acct'!F181,'Rates lookup'!I:I,0))</f>
        <v>12.2</v>
      </c>
      <c r="F181" s="77">
        <f>INDEX('Rates lookup'!I:I,MATCH('Fringe by acct'!G181,'Rates lookup'!J:J,0))</f>
        <v>11.4</v>
      </c>
      <c r="G181" s="77">
        <f>INDEX('Rates lookup'!J:J,MATCH('Fringe by acct'!H181,'Rates lookup'!K:K,0))</f>
        <v>9.5</v>
      </c>
      <c r="H181" s="77">
        <f>INDEX('Rates lookup'!K:K,MATCH('Fringe by acct'!I181,'Rates lookup'!L:L,0))</f>
        <v>9.3000000000000007</v>
      </c>
      <c r="I181" s="77">
        <f>INDEX('Rates lookup'!L:L,MATCH('Fringe by acct'!J181,'Rates lookup'!M:M,0))</f>
        <v>11</v>
      </c>
      <c r="J181" s="91">
        <v>12.3</v>
      </c>
      <c r="K181">
        <v>12</v>
      </c>
      <c r="L181">
        <v>12</v>
      </c>
      <c r="M181">
        <v>402350</v>
      </c>
      <c r="N181">
        <v>422370</v>
      </c>
    </row>
    <row r="182" spans="1:14" x14ac:dyDescent="0.3">
      <c r="A182">
        <v>402355</v>
      </c>
      <c r="B182" t="s">
        <v>191</v>
      </c>
      <c r="C182" t="s">
        <v>160</v>
      </c>
      <c r="D182" s="135">
        <f>INDEX('Rates lookup'!G:G,MATCH('Fringe by acct'!E182,'Rates lookup'!H:H,0))</f>
        <v>12.4</v>
      </c>
      <c r="E182" s="77">
        <f>INDEX('Rates lookup'!H:H,MATCH('Fringe by acct'!F182,'Rates lookup'!I:I,0))</f>
        <v>12.2</v>
      </c>
      <c r="F182" s="77">
        <f>INDEX('Rates lookup'!I:I,MATCH('Fringe by acct'!G182,'Rates lookup'!J:J,0))</f>
        <v>11.4</v>
      </c>
      <c r="G182" s="77">
        <f>INDEX('Rates lookup'!J:J,MATCH('Fringe by acct'!H182,'Rates lookup'!K:K,0))</f>
        <v>9.5</v>
      </c>
      <c r="H182" s="77">
        <f>INDEX('Rates lookup'!K:K,MATCH('Fringe by acct'!I182,'Rates lookup'!L:L,0))</f>
        <v>9.3000000000000007</v>
      </c>
      <c r="I182" s="77">
        <f>INDEX('Rates lookup'!L:L,MATCH('Fringe by acct'!J182,'Rates lookup'!M:M,0))</f>
        <v>11</v>
      </c>
      <c r="J182" s="91">
        <v>12.3</v>
      </c>
      <c r="K182">
        <v>12</v>
      </c>
      <c r="L182">
        <v>12</v>
      </c>
      <c r="M182">
        <v>402350</v>
      </c>
      <c r="N182">
        <v>422370</v>
      </c>
    </row>
    <row r="183" spans="1:14" x14ac:dyDescent="0.3">
      <c r="A183">
        <v>402356</v>
      </c>
      <c r="B183" t="s">
        <v>192</v>
      </c>
      <c r="C183" t="s">
        <v>160</v>
      </c>
      <c r="D183" s="135">
        <f>INDEX('Rates lookup'!G:G,MATCH('Fringe by acct'!E183,'Rates lookup'!H:H,0))</f>
        <v>12.4</v>
      </c>
      <c r="E183" s="77">
        <f>INDEX('Rates lookup'!H:H,MATCH('Fringe by acct'!F183,'Rates lookup'!I:I,0))</f>
        <v>12.2</v>
      </c>
      <c r="F183" s="77">
        <f>INDEX('Rates lookup'!I:I,MATCH('Fringe by acct'!G183,'Rates lookup'!J:J,0))</f>
        <v>11.4</v>
      </c>
      <c r="G183" s="77">
        <f>INDEX('Rates lookup'!J:J,MATCH('Fringe by acct'!H183,'Rates lookup'!K:K,0))</f>
        <v>9.5</v>
      </c>
      <c r="H183" s="77">
        <f>INDEX('Rates lookup'!K:K,MATCH('Fringe by acct'!I183,'Rates lookup'!L:L,0))</f>
        <v>9.3000000000000007</v>
      </c>
      <c r="I183" s="77">
        <f>INDEX('Rates lookup'!L:L,MATCH('Fringe by acct'!J183,'Rates lookup'!M:M,0))</f>
        <v>11</v>
      </c>
      <c r="J183" s="91">
        <v>12.3</v>
      </c>
      <c r="K183">
        <v>12</v>
      </c>
      <c r="L183">
        <v>12</v>
      </c>
      <c r="M183">
        <v>402350</v>
      </c>
      <c r="N183">
        <v>422370</v>
      </c>
    </row>
    <row r="184" spans="1:14" x14ac:dyDescent="0.3">
      <c r="A184">
        <v>402357</v>
      </c>
      <c r="B184" t="s">
        <v>193</v>
      </c>
      <c r="C184" t="s">
        <v>160</v>
      </c>
      <c r="D184" s="135">
        <f>INDEX('Rates lookup'!G:G,MATCH('Fringe by acct'!E184,'Rates lookup'!H:H,0))</f>
        <v>12.4</v>
      </c>
      <c r="E184" s="77">
        <f>INDEX('Rates lookup'!H:H,MATCH('Fringe by acct'!F184,'Rates lookup'!I:I,0))</f>
        <v>12.2</v>
      </c>
      <c r="F184" s="77">
        <f>INDEX('Rates lookup'!I:I,MATCH('Fringe by acct'!G184,'Rates lookup'!J:J,0))</f>
        <v>11.4</v>
      </c>
      <c r="G184" s="77">
        <f>INDEX('Rates lookup'!J:J,MATCH('Fringe by acct'!H184,'Rates lookup'!K:K,0))</f>
        <v>9.5</v>
      </c>
      <c r="H184" s="77">
        <f>INDEX('Rates lookup'!K:K,MATCH('Fringe by acct'!I184,'Rates lookup'!L:L,0))</f>
        <v>9.3000000000000007</v>
      </c>
      <c r="I184" s="77">
        <f>INDEX('Rates lookup'!L:L,MATCH('Fringe by acct'!J184,'Rates lookup'!M:M,0))</f>
        <v>11</v>
      </c>
      <c r="J184" s="91">
        <v>12.3</v>
      </c>
      <c r="K184">
        <v>12</v>
      </c>
      <c r="L184">
        <v>12</v>
      </c>
      <c r="M184">
        <v>402350</v>
      </c>
      <c r="N184">
        <v>422370</v>
      </c>
    </row>
    <row r="185" spans="1:14" x14ac:dyDescent="0.3">
      <c r="A185">
        <v>402365</v>
      </c>
      <c r="B185" t="s">
        <v>194</v>
      </c>
      <c r="C185" t="s">
        <v>160</v>
      </c>
      <c r="D185" s="135">
        <f>INDEX('Rates lookup'!G:G,MATCH('Fringe by acct'!E185,'Rates lookup'!H:H,0))</f>
        <v>12.4</v>
      </c>
      <c r="E185" s="77">
        <f>INDEX('Rates lookup'!H:H,MATCH('Fringe by acct'!F185,'Rates lookup'!I:I,0))</f>
        <v>12.2</v>
      </c>
      <c r="F185" s="77">
        <f>INDEX('Rates lookup'!I:I,MATCH('Fringe by acct'!G185,'Rates lookup'!J:J,0))</f>
        <v>11.4</v>
      </c>
      <c r="G185" s="77">
        <f>INDEX('Rates lookup'!J:J,MATCH('Fringe by acct'!H185,'Rates lookup'!K:K,0))</f>
        <v>9.5</v>
      </c>
      <c r="H185" s="77">
        <f>INDEX('Rates lookup'!K:K,MATCH('Fringe by acct'!I185,'Rates lookup'!L:L,0))</f>
        <v>9.3000000000000007</v>
      </c>
      <c r="I185" s="77">
        <f>INDEX('Rates lookup'!L:L,MATCH('Fringe by acct'!J185,'Rates lookup'!M:M,0))</f>
        <v>11</v>
      </c>
      <c r="J185" s="91">
        <v>12.3</v>
      </c>
      <c r="K185">
        <v>12</v>
      </c>
      <c r="L185">
        <v>12</v>
      </c>
      <c r="M185">
        <v>402350</v>
      </c>
      <c r="N185">
        <v>422370</v>
      </c>
    </row>
    <row r="186" spans="1:14" x14ac:dyDescent="0.3">
      <c r="A186">
        <v>402370</v>
      </c>
      <c r="B186" t="s">
        <v>195</v>
      </c>
      <c r="C186" t="s">
        <v>160</v>
      </c>
      <c r="D186" s="135">
        <f>INDEX('Rates lookup'!G:G,MATCH('Fringe by acct'!E186,'Rates lookup'!H:H,0))</f>
        <v>12.4</v>
      </c>
      <c r="E186" s="77">
        <f>INDEX('Rates lookup'!H:H,MATCH('Fringe by acct'!F186,'Rates lookup'!I:I,0))</f>
        <v>12.2</v>
      </c>
      <c r="F186" s="77">
        <f>INDEX('Rates lookup'!I:I,MATCH('Fringe by acct'!G186,'Rates lookup'!J:J,0))</f>
        <v>11.4</v>
      </c>
      <c r="G186" s="77">
        <f>INDEX('Rates lookup'!J:J,MATCH('Fringe by acct'!H186,'Rates lookup'!K:K,0))</f>
        <v>9.5</v>
      </c>
      <c r="H186" s="77">
        <f>INDEX('Rates lookup'!K:K,MATCH('Fringe by acct'!I186,'Rates lookup'!L:L,0))</f>
        <v>9.3000000000000007</v>
      </c>
      <c r="I186" s="77">
        <f>INDEX('Rates lookup'!L:L,MATCH('Fringe by acct'!J186,'Rates lookup'!M:M,0))</f>
        <v>11</v>
      </c>
      <c r="J186" s="91">
        <v>12.3</v>
      </c>
      <c r="K186">
        <v>12</v>
      </c>
      <c r="L186">
        <v>12</v>
      </c>
      <c r="M186">
        <v>402350</v>
      </c>
      <c r="N186">
        <v>422370</v>
      </c>
    </row>
    <row r="187" spans="1:14" x14ac:dyDescent="0.3">
      <c r="A187">
        <v>402399</v>
      </c>
      <c r="B187" t="s">
        <v>196</v>
      </c>
      <c r="C187" t="s">
        <v>160</v>
      </c>
      <c r="D187" s="135">
        <f>INDEX('Rates lookup'!G:G,MATCH('Fringe by acct'!E187,'Rates lookup'!H:H,0))</f>
        <v>12.4</v>
      </c>
      <c r="E187" s="77">
        <f>INDEX('Rates lookup'!H:H,MATCH('Fringe by acct'!F187,'Rates lookup'!I:I,0))</f>
        <v>12.2</v>
      </c>
      <c r="F187" s="77">
        <f>INDEX('Rates lookup'!I:I,MATCH('Fringe by acct'!G187,'Rates lookup'!J:J,0))</f>
        <v>11.4</v>
      </c>
      <c r="G187" s="77">
        <f>INDEX('Rates lookup'!J:J,MATCH('Fringe by acct'!H187,'Rates lookup'!K:K,0))</f>
        <v>9.5</v>
      </c>
      <c r="H187" s="77">
        <f>INDEX('Rates lookup'!K:K,MATCH('Fringe by acct'!I187,'Rates lookup'!L:L,0))</f>
        <v>9.3000000000000007</v>
      </c>
      <c r="I187" s="77">
        <f>INDEX('Rates lookup'!L:L,MATCH('Fringe by acct'!J187,'Rates lookup'!M:M,0))</f>
        <v>11</v>
      </c>
      <c r="J187" s="91">
        <v>12.3</v>
      </c>
      <c r="K187">
        <v>12</v>
      </c>
      <c r="L187">
        <v>12</v>
      </c>
      <c r="M187">
        <v>402350</v>
      </c>
      <c r="N187">
        <v>422370</v>
      </c>
    </row>
    <row r="188" spans="1:14" x14ac:dyDescent="0.3">
      <c r="A188">
        <v>402400</v>
      </c>
      <c r="B188" t="s">
        <v>197</v>
      </c>
      <c r="C188" t="s">
        <v>160</v>
      </c>
      <c r="D188" s="135">
        <f>INDEX('Rates lookup'!G:G,MATCH('Fringe by acct'!E188,'Rates lookup'!H:H,0))</f>
        <v>12.4</v>
      </c>
      <c r="E188" s="77">
        <f>INDEX('Rates lookup'!H:H,MATCH('Fringe by acct'!F188,'Rates lookup'!I:I,0))</f>
        <v>12.2</v>
      </c>
      <c r="F188" s="77">
        <f>INDEX('Rates lookup'!I:I,MATCH('Fringe by acct'!G188,'Rates lookup'!J:J,0))</f>
        <v>11.4</v>
      </c>
      <c r="G188" s="77">
        <f>INDEX('Rates lookup'!J:J,MATCH('Fringe by acct'!H188,'Rates lookup'!K:K,0))</f>
        <v>9.5</v>
      </c>
      <c r="H188" s="77">
        <f>INDEX('Rates lookup'!K:K,MATCH('Fringe by acct'!I188,'Rates lookup'!L:L,0))</f>
        <v>9.3000000000000007</v>
      </c>
      <c r="I188" s="77">
        <f>INDEX('Rates lookup'!L:L,MATCH('Fringe by acct'!J188,'Rates lookup'!M:M,0))</f>
        <v>11</v>
      </c>
      <c r="J188" s="91">
        <v>12.3</v>
      </c>
      <c r="K188">
        <v>12</v>
      </c>
      <c r="L188">
        <v>12</v>
      </c>
      <c r="M188">
        <v>402350</v>
      </c>
      <c r="N188">
        <v>422400</v>
      </c>
    </row>
    <row r="189" spans="1:14" x14ac:dyDescent="0.3">
      <c r="A189">
        <v>402410</v>
      </c>
      <c r="B189" t="s">
        <v>198</v>
      </c>
      <c r="C189" t="s">
        <v>160</v>
      </c>
      <c r="D189" s="135">
        <f>INDEX('Rates lookup'!G:G,MATCH('Fringe by acct'!E189,'Rates lookup'!H:H,0))</f>
        <v>12.4</v>
      </c>
      <c r="E189" s="77">
        <f>INDEX('Rates lookup'!H:H,MATCH('Fringe by acct'!F189,'Rates lookup'!I:I,0))</f>
        <v>12.2</v>
      </c>
      <c r="F189" s="77">
        <f>INDEX('Rates lookup'!I:I,MATCH('Fringe by acct'!G189,'Rates lookup'!J:J,0))</f>
        <v>11.4</v>
      </c>
      <c r="G189" s="77">
        <f>INDEX('Rates lookup'!J:J,MATCH('Fringe by acct'!H189,'Rates lookup'!K:K,0))</f>
        <v>9.5</v>
      </c>
      <c r="H189" s="77">
        <f>INDEX('Rates lookup'!K:K,MATCH('Fringe by acct'!I189,'Rates lookup'!L:L,0))</f>
        <v>9.3000000000000007</v>
      </c>
      <c r="I189" s="77">
        <f>INDEX('Rates lookup'!L:L,MATCH('Fringe by acct'!J189,'Rates lookup'!M:M,0))</f>
        <v>11</v>
      </c>
      <c r="J189" s="91">
        <v>12.3</v>
      </c>
      <c r="K189">
        <v>12</v>
      </c>
      <c r="L189">
        <v>12</v>
      </c>
      <c r="M189">
        <v>402350</v>
      </c>
      <c r="N189">
        <v>422400</v>
      </c>
    </row>
    <row r="190" spans="1:14" x14ac:dyDescent="0.3">
      <c r="A190">
        <v>402426</v>
      </c>
      <c r="B190" t="s">
        <v>199</v>
      </c>
      <c r="C190" t="s">
        <v>160</v>
      </c>
      <c r="D190" s="135">
        <f>INDEX('Rates lookup'!G:G,MATCH('Fringe by acct'!E190,'Rates lookup'!H:H,0))</f>
        <v>12.4</v>
      </c>
      <c r="E190" s="77">
        <f>INDEX('Rates lookup'!H:H,MATCH('Fringe by acct'!F190,'Rates lookup'!I:I,0))</f>
        <v>12.2</v>
      </c>
      <c r="F190" s="77">
        <f>INDEX('Rates lookup'!I:I,MATCH('Fringe by acct'!G190,'Rates lookup'!J:J,0))</f>
        <v>11.4</v>
      </c>
      <c r="G190" s="77">
        <f>INDEX('Rates lookup'!J:J,MATCH('Fringe by acct'!H190,'Rates lookup'!K:K,0))</f>
        <v>9.5</v>
      </c>
      <c r="H190" s="77">
        <f>INDEX('Rates lookup'!K:K,MATCH('Fringe by acct'!I190,'Rates lookup'!L:L,0))</f>
        <v>9.3000000000000007</v>
      </c>
      <c r="I190" s="77">
        <f>INDEX('Rates lookup'!L:L,MATCH('Fringe by acct'!J190,'Rates lookup'!M:M,0))</f>
        <v>11</v>
      </c>
      <c r="J190" s="91">
        <v>12.3</v>
      </c>
      <c r="K190">
        <v>12</v>
      </c>
      <c r="L190">
        <v>12</v>
      </c>
      <c r="M190">
        <v>402350</v>
      </c>
      <c r="N190">
        <v>422400</v>
      </c>
    </row>
    <row r="191" spans="1:14" x14ac:dyDescent="0.3">
      <c r="A191">
        <v>402430</v>
      </c>
      <c r="B191" t="s">
        <v>200</v>
      </c>
      <c r="C191" t="s">
        <v>160</v>
      </c>
      <c r="D191" s="135">
        <f>INDEX('Rates lookup'!G:G,MATCH('Fringe by acct'!E191,'Rates lookup'!H:H,0))</f>
        <v>12.4</v>
      </c>
      <c r="E191" s="77">
        <f>INDEX('Rates lookup'!H:H,MATCH('Fringe by acct'!F191,'Rates lookup'!I:I,0))</f>
        <v>12.2</v>
      </c>
      <c r="F191" s="77">
        <f>INDEX('Rates lookup'!I:I,MATCH('Fringe by acct'!G191,'Rates lookup'!J:J,0))</f>
        <v>11.4</v>
      </c>
      <c r="G191" s="77">
        <f>INDEX('Rates lookup'!J:J,MATCH('Fringe by acct'!H191,'Rates lookup'!K:K,0))</f>
        <v>9.5</v>
      </c>
      <c r="H191" s="77">
        <f>INDEX('Rates lookup'!K:K,MATCH('Fringe by acct'!I191,'Rates lookup'!L:L,0))</f>
        <v>9.3000000000000007</v>
      </c>
      <c r="I191" s="77">
        <f>INDEX('Rates lookup'!L:L,MATCH('Fringe by acct'!J191,'Rates lookup'!M:M,0))</f>
        <v>11</v>
      </c>
      <c r="J191" s="91">
        <v>12.3</v>
      </c>
      <c r="K191">
        <v>12</v>
      </c>
      <c r="L191">
        <v>12</v>
      </c>
      <c r="M191">
        <v>402350</v>
      </c>
      <c r="N191">
        <v>422400</v>
      </c>
    </row>
    <row r="192" spans="1:14" x14ac:dyDescent="0.3">
      <c r="A192">
        <v>402495</v>
      </c>
      <c r="B192" t="s">
        <v>201</v>
      </c>
      <c r="C192" t="s">
        <v>160</v>
      </c>
      <c r="D192" s="135">
        <f>INDEX('Rates lookup'!G:G,MATCH('Fringe by acct'!E192,'Rates lookup'!H:H,0))</f>
        <v>12.4</v>
      </c>
      <c r="E192" s="77">
        <f>INDEX('Rates lookup'!H:H,MATCH('Fringe by acct'!F192,'Rates lookup'!I:I,0))</f>
        <v>12.2</v>
      </c>
      <c r="F192" s="77">
        <f>INDEX('Rates lookup'!I:I,MATCH('Fringe by acct'!G192,'Rates lookup'!J:J,0))</f>
        <v>11.4</v>
      </c>
      <c r="G192" s="77">
        <f>INDEX('Rates lookup'!J:J,MATCH('Fringe by acct'!H192,'Rates lookup'!K:K,0))</f>
        <v>9.5</v>
      </c>
      <c r="H192" s="77">
        <f>INDEX('Rates lookup'!K:K,MATCH('Fringe by acct'!I192,'Rates lookup'!L:L,0))</f>
        <v>9.3000000000000007</v>
      </c>
      <c r="I192" s="77">
        <f>INDEX('Rates lookup'!L:L,MATCH('Fringe by acct'!J192,'Rates lookup'!M:M,0))</f>
        <v>11</v>
      </c>
      <c r="J192" s="91">
        <v>12.3</v>
      </c>
      <c r="K192">
        <v>12</v>
      </c>
      <c r="L192">
        <v>12</v>
      </c>
      <c r="M192">
        <v>402350</v>
      </c>
      <c r="N192">
        <v>422400</v>
      </c>
    </row>
    <row r="193" spans="1:14" x14ac:dyDescent="0.3">
      <c r="A193">
        <v>402500</v>
      </c>
      <c r="B193" t="s">
        <v>202</v>
      </c>
      <c r="C193" t="s">
        <v>29</v>
      </c>
      <c r="D193" s="135">
        <f>INDEX('Rates lookup'!G:G,MATCH('Fringe by acct'!E193,'Rates lookup'!H:H,0))</f>
        <v>40.799999999999997</v>
      </c>
      <c r="E193" s="77">
        <f>INDEX('Rates lookup'!H:H,MATCH('Fringe by acct'!F193,'Rates lookup'!I:I,0))</f>
        <v>40.799999999999997</v>
      </c>
      <c r="F193" s="77">
        <f>INDEX('Rates lookup'!I:I,MATCH('Fringe by acct'!G193,'Rates lookup'!J:J,0))</f>
        <v>40</v>
      </c>
      <c r="G193" s="77">
        <f>INDEX('Rates lookup'!J:J,MATCH('Fringe by acct'!H193,'Rates lookup'!K:K,0))</f>
        <v>39.1</v>
      </c>
      <c r="H193" s="77">
        <f>INDEX('Rates lookup'!K:K,MATCH('Fringe by acct'!I193,'Rates lookup'!L:L,0))</f>
        <v>37.9</v>
      </c>
      <c r="I193" s="77">
        <f>INDEX('Rates lookup'!L:L,MATCH('Fringe by acct'!J193,'Rates lookup'!M:M,0))</f>
        <v>37.299999999999997</v>
      </c>
      <c r="J193" s="91">
        <v>37</v>
      </c>
      <c r="K193">
        <v>36.4</v>
      </c>
      <c r="L193">
        <v>36.6</v>
      </c>
      <c r="M193">
        <v>402500</v>
      </c>
      <c r="N193">
        <v>422500</v>
      </c>
    </row>
    <row r="194" spans="1:14" x14ac:dyDescent="0.3">
      <c r="A194">
        <v>402510</v>
      </c>
      <c r="B194" t="s">
        <v>203</v>
      </c>
      <c r="C194" t="s">
        <v>204</v>
      </c>
      <c r="D194" s="135">
        <f>INDEX('Rates lookup'!G:G,MATCH('Fringe by acct'!E194,'Rates lookup'!H:H,0))</f>
        <v>40.799999999999997</v>
      </c>
      <c r="E194" s="77">
        <f>INDEX('Rates lookup'!H:H,MATCH('Fringe by acct'!F194,'Rates lookup'!I:I,0))</f>
        <v>40.799999999999997</v>
      </c>
      <c r="F194" s="77">
        <f>INDEX('Rates lookup'!I:I,MATCH('Fringe by acct'!G194,'Rates lookup'!J:J,0))</f>
        <v>35.700000000000003</v>
      </c>
      <c r="G194" s="77">
        <f>INDEX('Rates lookup'!J:J,MATCH('Fringe by acct'!H194,'Rates lookup'!K:K,0))</f>
        <v>35.5</v>
      </c>
      <c r="H194" s="77">
        <f>INDEX('Rates lookup'!K:K,MATCH('Fringe by acct'!I194,'Rates lookup'!L:L,0))</f>
        <v>35.9</v>
      </c>
      <c r="I194" s="77">
        <f>INDEX('Rates lookup'!L:L,MATCH('Fringe by acct'!J194,'Rates lookup'!M:M,0))</f>
        <v>34</v>
      </c>
      <c r="J194" s="91">
        <v>34.299999999999997</v>
      </c>
      <c r="K194">
        <v>34.5</v>
      </c>
      <c r="L194" t="s">
        <v>205</v>
      </c>
      <c r="M194">
        <v>402500</v>
      </c>
      <c r="N194">
        <v>422500</v>
      </c>
    </row>
    <row r="195" spans="1:14" x14ac:dyDescent="0.3">
      <c r="A195">
        <v>402511</v>
      </c>
      <c r="B195" t="s">
        <v>206</v>
      </c>
      <c r="C195" t="s">
        <v>14</v>
      </c>
      <c r="D195" s="135">
        <f>INDEX('Rates lookup'!G:G,MATCH('Fringe by acct'!E195,'Rates lookup'!H:H,0))</f>
        <v>0</v>
      </c>
      <c r="E195" s="77">
        <f>INDEX('Rates lookup'!H:H,MATCH('Fringe by acct'!F195,'Rates lookup'!I:I,0))</f>
        <v>0</v>
      </c>
      <c r="F195" s="77">
        <f>INDEX('Rates lookup'!I:I,MATCH('Fringe by acct'!G195,'Rates lookup'!J:J,0))</f>
        <v>0</v>
      </c>
      <c r="G195" s="77">
        <f>INDEX('Rates lookup'!J:J,MATCH('Fringe by acct'!H195,'Rates lookup'!K:K,0))</f>
        <v>0</v>
      </c>
      <c r="H195" s="77">
        <f>INDEX('Rates lookup'!K:K,MATCH('Fringe by acct'!I195,'Rates lookup'!L:L,0))</f>
        <v>0</v>
      </c>
      <c r="I195" s="77">
        <f>INDEX('Rates lookup'!L:L,MATCH('Fringe by acct'!J195,'Rates lookup'!M:M,0))</f>
        <v>0</v>
      </c>
      <c r="J195" s="91">
        <v>0</v>
      </c>
      <c r="K195">
        <v>0</v>
      </c>
      <c r="L195">
        <v>0</v>
      </c>
      <c r="M195">
        <v>402500</v>
      </c>
      <c r="N195">
        <v>422500</v>
      </c>
    </row>
    <row r="196" spans="1:14" x14ac:dyDescent="0.3">
      <c r="A196">
        <v>402512</v>
      </c>
      <c r="B196" t="s">
        <v>207</v>
      </c>
      <c r="C196" t="s">
        <v>14</v>
      </c>
      <c r="D196" s="135">
        <f>INDEX('Rates lookup'!G:G,MATCH('Fringe by acct'!E196,'Rates lookup'!H:H,0))</f>
        <v>0</v>
      </c>
      <c r="E196" s="77">
        <f>INDEX('Rates lookup'!H:H,MATCH('Fringe by acct'!F196,'Rates lookup'!I:I,0))</f>
        <v>0</v>
      </c>
      <c r="F196" s="77">
        <f>INDEX('Rates lookup'!I:I,MATCH('Fringe by acct'!G196,'Rates lookup'!J:J,0))</f>
        <v>0</v>
      </c>
      <c r="G196" s="77">
        <f>INDEX('Rates lookup'!J:J,MATCH('Fringe by acct'!H196,'Rates lookup'!K:K,0))</f>
        <v>0</v>
      </c>
      <c r="H196" s="77">
        <f>INDEX('Rates lookup'!K:K,MATCH('Fringe by acct'!I196,'Rates lookup'!L:L,0))</f>
        <v>0</v>
      </c>
      <c r="I196" s="77">
        <f>INDEX('Rates lookup'!L:L,MATCH('Fringe by acct'!J196,'Rates lookup'!M:M,0))</f>
        <v>0</v>
      </c>
      <c r="J196" s="91">
        <v>0</v>
      </c>
      <c r="K196">
        <v>0</v>
      </c>
      <c r="L196">
        <v>0</v>
      </c>
      <c r="M196">
        <v>402500</v>
      </c>
      <c r="N196">
        <v>422500</v>
      </c>
    </row>
    <row r="197" spans="1:14" x14ac:dyDescent="0.3">
      <c r="A197">
        <v>402520</v>
      </c>
      <c r="B197" t="s">
        <v>208</v>
      </c>
      <c r="C197" t="s">
        <v>209</v>
      </c>
      <c r="D197" s="135">
        <f>INDEX('Rates lookup'!G:G,MATCH('Fringe by acct'!E197,'Rates lookup'!H:H,0))</f>
        <v>10.1</v>
      </c>
      <c r="E197" s="77">
        <f>INDEX('Rates lookup'!H:H,MATCH('Fringe by acct'!F197,'Rates lookup'!I:I,0))</f>
        <v>13.3</v>
      </c>
      <c r="F197" s="77">
        <f>INDEX('Rates lookup'!I:I,MATCH('Fringe by acct'!G197,'Rates lookup'!J:J,0))</f>
        <v>16.5</v>
      </c>
      <c r="G197" s="77">
        <f>INDEX('Rates lookup'!J:J,MATCH('Fringe by acct'!H197,'Rates lookup'!K:K,0))</f>
        <v>18.5</v>
      </c>
      <c r="H197" s="77">
        <f>INDEX('Rates lookup'!K:K,MATCH('Fringe by acct'!I197,'Rates lookup'!L:L,0))</f>
        <v>19.2</v>
      </c>
      <c r="I197" s="77">
        <f>INDEX('Rates lookup'!L:L,MATCH('Fringe by acct'!J197,'Rates lookup'!M:M,0))</f>
        <v>17.5</v>
      </c>
      <c r="J197" s="91">
        <v>14.5</v>
      </c>
      <c r="K197">
        <v>15.3</v>
      </c>
      <c r="L197" t="s">
        <v>205</v>
      </c>
      <c r="M197">
        <v>402502</v>
      </c>
      <c r="N197">
        <v>422500</v>
      </c>
    </row>
    <row r="198" spans="1:14" x14ac:dyDescent="0.3">
      <c r="A198">
        <v>402521</v>
      </c>
      <c r="B198" t="s">
        <v>210</v>
      </c>
      <c r="C198" t="s">
        <v>14</v>
      </c>
      <c r="D198" s="135">
        <f>INDEX('Rates lookup'!G:G,MATCH('Fringe by acct'!E198,'Rates lookup'!H:H,0))</f>
        <v>0</v>
      </c>
      <c r="E198" s="77">
        <f>INDEX('Rates lookup'!H:H,MATCH('Fringe by acct'!F198,'Rates lookup'!I:I,0))</f>
        <v>0</v>
      </c>
      <c r="F198" s="77">
        <f>INDEX('Rates lookup'!I:I,MATCH('Fringe by acct'!G198,'Rates lookup'!J:J,0))</f>
        <v>0</v>
      </c>
      <c r="G198" s="77">
        <f>INDEX('Rates lookup'!J:J,MATCH('Fringe by acct'!H198,'Rates lookup'!K:K,0))</f>
        <v>0</v>
      </c>
      <c r="H198" s="77">
        <f>INDEX('Rates lookup'!K:K,MATCH('Fringe by acct'!I198,'Rates lookup'!L:L,0))</f>
        <v>0</v>
      </c>
      <c r="I198" s="77">
        <f>INDEX('Rates lookup'!L:L,MATCH('Fringe by acct'!J198,'Rates lookup'!M:M,0))</f>
        <v>0</v>
      </c>
      <c r="J198" s="91">
        <v>0</v>
      </c>
      <c r="K198">
        <v>0</v>
      </c>
      <c r="L198">
        <v>0</v>
      </c>
      <c r="M198">
        <v>402502</v>
      </c>
      <c r="N198">
        <v>422500</v>
      </c>
    </row>
    <row r="199" spans="1:14" x14ac:dyDescent="0.3">
      <c r="A199">
        <v>402522</v>
      </c>
      <c r="B199" t="s">
        <v>211</v>
      </c>
      <c r="C199" t="s">
        <v>14</v>
      </c>
      <c r="D199" s="135">
        <f>INDEX('Rates lookup'!G:G,MATCH('Fringe by acct'!E199,'Rates lookup'!H:H,0))</f>
        <v>0</v>
      </c>
      <c r="E199" s="77">
        <f>INDEX('Rates lookup'!H:H,MATCH('Fringe by acct'!F199,'Rates lookup'!I:I,0))</f>
        <v>0</v>
      </c>
      <c r="F199" s="77">
        <f>INDEX('Rates lookup'!I:I,MATCH('Fringe by acct'!G199,'Rates lookup'!J:J,0))</f>
        <v>0</v>
      </c>
      <c r="G199" s="77">
        <f>INDEX('Rates lookup'!J:J,MATCH('Fringe by acct'!H199,'Rates lookup'!K:K,0))</f>
        <v>0</v>
      </c>
      <c r="H199" s="77">
        <f>INDEX('Rates lookup'!K:K,MATCH('Fringe by acct'!I199,'Rates lookup'!L:L,0))</f>
        <v>0</v>
      </c>
      <c r="I199" s="77">
        <f>INDEX('Rates lookup'!L:L,MATCH('Fringe by acct'!J199,'Rates lookup'!M:M,0))</f>
        <v>0</v>
      </c>
      <c r="J199" s="91">
        <v>0</v>
      </c>
      <c r="K199">
        <v>0</v>
      </c>
      <c r="L199">
        <v>0</v>
      </c>
      <c r="M199">
        <v>402502</v>
      </c>
      <c r="N199">
        <v>422500</v>
      </c>
    </row>
    <row r="200" spans="1:14" x14ac:dyDescent="0.3">
      <c r="A200">
        <v>402600</v>
      </c>
      <c r="B200" t="s">
        <v>212</v>
      </c>
      <c r="C200" t="s">
        <v>29</v>
      </c>
      <c r="D200" s="135">
        <f>INDEX('Rates lookup'!G:G,MATCH('Fringe by acct'!E200,'Rates lookup'!H:H,0))</f>
        <v>40.799999999999997</v>
      </c>
      <c r="E200" s="77">
        <f>INDEX('Rates lookup'!H:H,MATCH('Fringe by acct'!F200,'Rates lookup'!I:I,0))</f>
        <v>40.799999999999997</v>
      </c>
      <c r="F200" s="77">
        <f>INDEX('Rates lookup'!I:I,MATCH('Fringe by acct'!G200,'Rates lookup'!J:J,0))</f>
        <v>40</v>
      </c>
      <c r="G200" s="77">
        <f>INDEX('Rates lookup'!J:J,MATCH('Fringe by acct'!H200,'Rates lookup'!K:K,0))</f>
        <v>39.1</v>
      </c>
      <c r="H200" s="77">
        <f>INDEX('Rates lookup'!K:K,MATCH('Fringe by acct'!I200,'Rates lookup'!L:L,0))</f>
        <v>37.9</v>
      </c>
      <c r="I200" s="77">
        <f>INDEX('Rates lookup'!L:L,MATCH('Fringe by acct'!J200,'Rates lookup'!M:M,0))</f>
        <v>37.299999999999997</v>
      </c>
      <c r="J200" s="91">
        <v>37</v>
      </c>
      <c r="K200">
        <v>36.4</v>
      </c>
      <c r="L200">
        <v>36.6</v>
      </c>
      <c r="M200">
        <v>402500</v>
      </c>
      <c r="N200">
        <v>422500</v>
      </c>
    </row>
    <row r="201" spans="1:14" x14ac:dyDescent="0.3">
      <c r="A201">
        <v>402620</v>
      </c>
      <c r="B201" t="s">
        <v>213</v>
      </c>
      <c r="C201" t="s">
        <v>14</v>
      </c>
      <c r="D201" s="135">
        <f>INDEX('Rates lookup'!G:G,MATCH('Fringe by acct'!E201,'Rates lookup'!H:H,0))</f>
        <v>0</v>
      </c>
      <c r="E201" s="77">
        <f>INDEX('Rates lookup'!H:H,MATCH('Fringe by acct'!F201,'Rates lookup'!I:I,0))</f>
        <v>0</v>
      </c>
      <c r="F201" s="77">
        <f>INDEX('Rates lookup'!I:I,MATCH('Fringe by acct'!G201,'Rates lookup'!J:J,0))</f>
        <v>0</v>
      </c>
      <c r="G201" s="77">
        <f>INDEX('Rates lookup'!J:J,MATCH('Fringe by acct'!H201,'Rates lookup'!K:K,0))</f>
        <v>0</v>
      </c>
      <c r="H201" s="77">
        <f>INDEX('Rates lookup'!K:K,MATCH('Fringe by acct'!I201,'Rates lookup'!L:L,0))</f>
        <v>0</v>
      </c>
      <c r="I201" s="77">
        <f>INDEX('Rates lookup'!L:L,MATCH('Fringe by acct'!J201,'Rates lookup'!M:M,0))</f>
        <v>0</v>
      </c>
      <c r="J201" s="91">
        <v>0</v>
      </c>
      <c r="K201">
        <v>0</v>
      </c>
      <c r="L201">
        <v>0</v>
      </c>
      <c r="M201">
        <v>402500</v>
      </c>
      <c r="N201">
        <v>422500</v>
      </c>
    </row>
    <row r="202" spans="1:14" x14ac:dyDescent="0.3">
      <c r="A202">
        <v>402621</v>
      </c>
      <c r="B202" t="s">
        <v>214</v>
      </c>
      <c r="C202" t="s">
        <v>14</v>
      </c>
      <c r="D202" s="135">
        <f>INDEX('Rates lookup'!G:G,MATCH('Fringe by acct'!E202,'Rates lookup'!H:H,0))</f>
        <v>0</v>
      </c>
      <c r="E202" s="77">
        <f>INDEX('Rates lookup'!H:H,MATCH('Fringe by acct'!F202,'Rates lookup'!I:I,0))</f>
        <v>0</v>
      </c>
      <c r="F202" s="77">
        <f>INDEX('Rates lookup'!I:I,MATCH('Fringe by acct'!G202,'Rates lookup'!J:J,0))</f>
        <v>0</v>
      </c>
      <c r="G202" s="77">
        <f>INDEX('Rates lookup'!J:J,MATCH('Fringe by acct'!H202,'Rates lookup'!K:K,0))</f>
        <v>0</v>
      </c>
      <c r="H202" s="77">
        <f>INDEX('Rates lookup'!K:K,MATCH('Fringe by acct'!I202,'Rates lookup'!L:L,0))</f>
        <v>0</v>
      </c>
      <c r="I202" s="77">
        <f>INDEX('Rates lookup'!L:L,MATCH('Fringe by acct'!J202,'Rates lookup'!M:M,0))</f>
        <v>0</v>
      </c>
      <c r="J202" s="91">
        <v>0</v>
      </c>
      <c r="K202">
        <v>0</v>
      </c>
      <c r="L202">
        <v>0</v>
      </c>
      <c r="M202">
        <v>402500</v>
      </c>
      <c r="N202">
        <v>422500</v>
      </c>
    </row>
    <row r="203" spans="1:14" x14ac:dyDescent="0.3">
      <c r="A203">
        <v>402630</v>
      </c>
      <c r="B203" t="s">
        <v>215</v>
      </c>
      <c r="C203" t="s">
        <v>29</v>
      </c>
      <c r="D203" s="135">
        <f>INDEX('Rates lookup'!G:G,MATCH('Fringe by acct'!E203,'Rates lookup'!H:H,0))</f>
        <v>40.799999999999997</v>
      </c>
      <c r="E203" s="77">
        <f>INDEX('Rates lookup'!H:H,MATCH('Fringe by acct'!F203,'Rates lookup'!I:I,0))</f>
        <v>40.799999999999997</v>
      </c>
      <c r="F203" s="77">
        <f>INDEX('Rates lookup'!I:I,MATCH('Fringe by acct'!G203,'Rates lookup'!J:J,0))</f>
        <v>40</v>
      </c>
      <c r="G203" s="77">
        <f>INDEX('Rates lookup'!J:J,MATCH('Fringe by acct'!H203,'Rates lookup'!K:K,0))</f>
        <v>39.1</v>
      </c>
      <c r="H203" s="77">
        <f>INDEX('Rates lookup'!K:K,MATCH('Fringe by acct'!I203,'Rates lookup'!L:L,0))</f>
        <v>37.9</v>
      </c>
      <c r="I203" s="77">
        <f>INDEX('Rates lookup'!L:L,MATCH('Fringe by acct'!J203,'Rates lookup'!M:M,0))</f>
        <v>37.299999999999997</v>
      </c>
      <c r="J203" s="91">
        <v>37</v>
      </c>
      <c r="K203">
        <v>36.4</v>
      </c>
      <c r="L203">
        <v>36.6</v>
      </c>
      <c r="M203">
        <v>402500</v>
      </c>
      <c r="N203">
        <v>422500</v>
      </c>
    </row>
    <row r="204" spans="1:14" x14ac:dyDescent="0.3">
      <c r="A204">
        <v>402641</v>
      </c>
      <c r="B204" t="s">
        <v>216</v>
      </c>
      <c r="C204" t="s">
        <v>29</v>
      </c>
      <c r="D204" s="135">
        <f>INDEX('Rates lookup'!G:G,MATCH('Fringe by acct'!E204,'Rates lookup'!H:H,0))</f>
        <v>40.799999999999997</v>
      </c>
      <c r="E204" s="77">
        <f>INDEX('Rates lookup'!H:H,MATCH('Fringe by acct'!F204,'Rates lookup'!I:I,0))</f>
        <v>40.799999999999997</v>
      </c>
      <c r="F204" s="77">
        <f>INDEX('Rates lookup'!I:I,MATCH('Fringe by acct'!G204,'Rates lookup'!J:J,0))</f>
        <v>40</v>
      </c>
      <c r="G204" s="77">
        <f>INDEX('Rates lookup'!J:J,MATCH('Fringe by acct'!H204,'Rates lookup'!K:K,0))</f>
        <v>39.1</v>
      </c>
      <c r="H204" s="77">
        <f>INDEX('Rates lookup'!K:K,MATCH('Fringe by acct'!I204,'Rates lookup'!L:L,0))</f>
        <v>37.9</v>
      </c>
      <c r="I204" s="77">
        <f>INDEX('Rates lookup'!L:L,MATCH('Fringe by acct'!J204,'Rates lookup'!M:M,0))</f>
        <v>37.299999999999997</v>
      </c>
      <c r="J204" s="91">
        <v>37</v>
      </c>
      <c r="K204">
        <v>36.4</v>
      </c>
      <c r="L204">
        <v>36.6</v>
      </c>
      <c r="M204">
        <v>402500</v>
      </c>
      <c r="N204">
        <v>422500</v>
      </c>
    </row>
    <row r="205" spans="1:14" x14ac:dyDescent="0.3">
      <c r="A205">
        <v>402645</v>
      </c>
      <c r="B205" t="s">
        <v>217</v>
      </c>
      <c r="C205" t="s">
        <v>29</v>
      </c>
      <c r="D205" s="135">
        <f>INDEX('Rates lookup'!G:G,MATCH('Fringe by acct'!E205,'Rates lookup'!H:H,0))</f>
        <v>40.799999999999997</v>
      </c>
      <c r="E205" s="77">
        <f>INDEX('Rates lookup'!H:H,MATCH('Fringe by acct'!F205,'Rates lookup'!I:I,0))</f>
        <v>40.799999999999997</v>
      </c>
      <c r="F205" s="77">
        <f>INDEX('Rates lookup'!I:I,MATCH('Fringe by acct'!G205,'Rates lookup'!J:J,0))</f>
        <v>40</v>
      </c>
      <c r="G205" s="77">
        <f>INDEX('Rates lookup'!J:J,MATCH('Fringe by acct'!H205,'Rates lookup'!K:K,0))</f>
        <v>39.1</v>
      </c>
      <c r="H205" s="77">
        <f>INDEX('Rates lookup'!K:K,MATCH('Fringe by acct'!I205,'Rates lookup'!L:L,0))</f>
        <v>37.9</v>
      </c>
      <c r="I205" s="77">
        <f>INDEX('Rates lookup'!L:L,MATCH('Fringe by acct'!J205,'Rates lookup'!M:M,0))</f>
        <v>37.299999999999997</v>
      </c>
      <c r="J205" s="91">
        <v>37</v>
      </c>
      <c r="K205">
        <v>36.4</v>
      </c>
      <c r="L205">
        <v>36.6</v>
      </c>
      <c r="M205">
        <v>402500</v>
      </c>
      <c r="N205">
        <v>422500</v>
      </c>
    </row>
    <row r="206" spans="1:14" x14ac:dyDescent="0.3">
      <c r="A206">
        <v>402649</v>
      </c>
      <c r="B206" t="s">
        <v>218</v>
      </c>
      <c r="C206" t="s">
        <v>29</v>
      </c>
      <c r="D206" s="135">
        <f>INDEX('Rates lookup'!G:G,MATCH('Fringe by acct'!E206,'Rates lookup'!H:H,0))</f>
        <v>40.799999999999997</v>
      </c>
      <c r="E206" s="77">
        <f>INDEX('Rates lookup'!H:H,MATCH('Fringe by acct'!F206,'Rates lookup'!I:I,0))</f>
        <v>40.799999999999997</v>
      </c>
      <c r="F206" s="77">
        <f>INDEX('Rates lookup'!I:I,MATCH('Fringe by acct'!G206,'Rates lookup'!J:J,0))</f>
        <v>40</v>
      </c>
      <c r="G206" s="77">
        <f>INDEX('Rates lookup'!J:J,MATCH('Fringe by acct'!H206,'Rates lookup'!K:K,0))</f>
        <v>39.1</v>
      </c>
      <c r="H206" s="77">
        <f>INDEX('Rates lookup'!K:K,MATCH('Fringe by acct'!I206,'Rates lookup'!L:L,0))</f>
        <v>37.9</v>
      </c>
      <c r="I206" s="77">
        <f>INDEX('Rates lookup'!L:L,MATCH('Fringe by acct'!J206,'Rates lookup'!M:M,0))</f>
        <v>37.299999999999997</v>
      </c>
      <c r="J206" s="91">
        <v>37</v>
      </c>
      <c r="K206">
        <v>36.4</v>
      </c>
      <c r="L206">
        <v>36.6</v>
      </c>
      <c r="M206">
        <v>402500</v>
      </c>
      <c r="N206">
        <v>422500</v>
      </c>
    </row>
    <row r="207" spans="1:14" x14ac:dyDescent="0.3">
      <c r="A207">
        <v>402650</v>
      </c>
      <c r="B207" t="s">
        <v>219</v>
      </c>
      <c r="C207" t="s">
        <v>65</v>
      </c>
      <c r="D207" s="135">
        <f>INDEX('Rates lookup'!G:G,MATCH('Fringe by acct'!E207,'Rates lookup'!H:H,0))</f>
        <v>11.7</v>
      </c>
      <c r="E207" s="77">
        <f>INDEX('Rates lookup'!H:H,MATCH('Fringe by acct'!F207,'Rates lookup'!I:I,0))</f>
        <v>14.2</v>
      </c>
      <c r="F207" s="77">
        <f>INDEX('Rates lookup'!I:I,MATCH('Fringe by acct'!G207,'Rates lookup'!J:J,0))</f>
        <v>14.6</v>
      </c>
      <c r="G207" s="77">
        <f>INDEX('Rates lookup'!J:J,MATCH('Fringe by acct'!H207,'Rates lookup'!K:K,0))</f>
        <v>15</v>
      </c>
      <c r="H207" s="77">
        <f>INDEX('Rates lookup'!K:K,MATCH('Fringe by acct'!I207,'Rates lookup'!L:L,0))</f>
        <v>16.5</v>
      </c>
      <c r="I207" s="77">
        <f>INDEX('Rates lookup'!L:L,MATCH('Fringe by acct'!J207,'Rates lookup'!M:M,0))</f>
        <v>16</v>
      </c>
      <c r="J207" s="91">
        <v>17.7</v>
      </c>
      <c r="K207">
        <v>15.8</v>
      </c>
      <c r="L207">
        <v>15.8</v>
      </c>
      <c r="M207">
        <v>402650</v>
      </c>
      <c r="N207">
        <v>422610</v>
      </c>
    </row>
    <row r="208" spans="1:14" x14ac:dyDescent="0.3">
      <c r="A208">
        <v>402700</v>
      </c>
      <c r="B208" t="s">
        <v>220</v>
      </c>
      <c r="C208" t="s">
        <v>65</v>
      </c>
      <c r="D208" s="135">
        <f>INDEX('Rates lookup'!G:G,MATCH('Fringe by acct'!E208,'Rates lookup'!H:H,0))</f>
        <v>11.7</v>
      </c>
      <c r="E208" s="77">
        <f>INDEX('Rates lookup'!H:H,MATCH('Fringe by acct'!F208,'Rates lookup'!I:I,0))</f>
        <v>14.2</v>
      </c>
      <c r="F208" s="77">
        <f>INDEX('Rates lookup'!I:I,MATCH('Fringe by acct'!G208,'Rates lookup'!J:J,0))</f>
        <v>14.6</v>
      </c>
      <c r="G208" s="77">
        <f>INDEX('Rates lookup'!J:J,MATCH('Fringe by acct'!H208,'Rates lookup'!K:K,0))</f>
        <v>15</v>
      </c>
      <c r="H208" s="77">
        <f>INDEX('Rates lookup'!K:K,MATCH('Fringe by acct'!I208,'Rates lookup'!L:L,0))</f>
        <v>16.5</v>
      </c>
      <c r="I208" s="77">
        <f>INDEX('Rates lookup'!L:L,MATCH('Fringe by acct'!J208,'Rates lookup'!M:M,0))</f>
        <v>16</v>
      </c>
      <c r="J208" s="91">
        <v>17.7</v>
      </c>
      <c r="K208">
        <v>15.8</v>
      </c>
      <c r="L208">
        <v>15.8</v>
      </c>
      <c r="M208">
        <v>402650</v>
      </c>
      <c r="N208">
        <v>422610</v>
      </c>
    </row>
    <row r="209" spans="1:14" x14ac:dyDescent="0.3">
      <c r="A209">
        <v>402730</v>
      </c>
      <c r="B209" t="s">
        <v>221</v>
      </c>
      <c r="C209" t="s">
        <v>65</v>
      </c>
      <c r="D209" s="135">
        <f>INDEX('Rates lookup'!G:G,MATCH('Fringe by acct'!E209,'Rates lookup'!H:H,0))</f>
        <v>11.7</v>
      </c>
      <c r="E209" s="77">
        <f>INDEX('Rates lookup'!H:H,MATCH('Fringe by acct'!F209,'Rates lookup'!I:I,0))</f>
        <v>14.2</v>
      </c>
      <c r="F209" s="77">
        <f>INDEX('Rates lookup'!I:I,MATCH('Fringe by acct'!G209,'Rates lookup'!J:J,0))</f>
        <v>14.6</v>
      </c>
      <c r="G209" s="77">
        <f>INDEX('Rates lookup'!J:J,MATCH('Fringe by acct'!H209,'Rates lookup'!K:K,0))</f>
        <v>15</v>
      </c>
      <c r="H209" s="77">
        <f>INDEX('Rates lookup'!K:K,MATCH('Fringe by acct'!I209,'Rates lookup'!L:L,0))</f>
        <v>16.5</v>
      </c>
      <c r="I209" s="77">
        <f>INDEX('Rates lookup'!L:L,MATCH('Fringe by acct'!J209,'Rates lookup'!M:M,0))</f>
        <v>16</v>
      </c>
      <c r="J209" s="91">
        <v>17.7</v>
      </c>
      <c r="K209">
        <v>15.8</v>
      </c>
      <c r="L209">
        <v>15.8</v>
      </c>
      <c r="M209">
        <v>402650</v>
      </c>
      <c r="N209">
        <v>422610</v>
      </c>
    </row>
    <row r="210" spans="1:14" x14ac:dyDescent="0.3">
      <c r="A210">
        <v>402741</v>
      </c>
      <c r="B210" t="s">
        <v>222</v>
      </c>
      <c r="C210" t="s">
        <v>65</v>
      </c>
      <c r="D210" s="135">
        <f>INDEX('Rates lookup'!G:G,MATCH('Fringe by acct'!E210,'Rates lookup'!H:H,0))</f>
        <v>11.7</v>
      </c>
      <c r="E210" s="77">
        <f>INDEX('Rates lookup'!H:H,MATCH('Fringe by acct'!F210,'Rates lookup'!I:I,0))</f>
        <v>14.2</v>
      </c>
      <c r="F210" s="77">
        <f>INDEX('Rates lookup'!I:I,MATCH('Fringe by acct'!G210,'Rates lookup'!J:J,0))</f>
        <v>14.6</v>
      </c>
      <c r="G210" s="77">
        <f>INDEX('Rates lookup'!J:J,MATCH('Fringe by acct'!H210,'Rates lookup'!K:K,0))</f>
        <v>15</v>
      </c>
      <c r="H210" s="77">
        <f>INDEX('Rates lookup'!K:K,MATCH('Fringe by acct'!I210,'Rates lookup'!L:L,0))</f>
        <v>16.5</v>
      </c>
      <c r="I210" s="77">
        <f>INDEX('Rates lookup'!L:L,MATCH('Fringe by acct'!J210,'Rates lookup'!M:M,0))</f>
        <v>16</v>
      </c>
      <c r="J210" s="91">
        <v>17.7</v>
      </c>
      <c r="K210">
        <v>15.8</v>
      </c>
      <c r="L210">
        <v>15.8</v>
      </c>
      <c r="M210">
        <v>402650</v>
      </c>
      <c r="N210">
        <v>422610</v>
      </c>
    </row>
    <row r="211" spans="1:14" x14ac:dyDescent="0.3">
      <c r="A211">
        <v>402749</v>
      </c>
      <c r="B211" t="s">
        <v>223</v>
      </c>
      <c r="C211" t="s">
        <v>65</v>
      </c>
      <c r="D211" s="135">
        <f>INDEX('Rates lookup'!G:G,MATCH('Fringe by acct'!E211,'Rates lookup'!H:H,0))</f>
        <v>11.7</v>
      </c>
      <c r="E211" s="77">
        <f>INDEX('Rates lookup'!H:H,MATCH('Fringe by acct'!F211,'Rates lookup'!I:I,0))</f>
        <v>14.2</v>
      </c>
      <c r="F211" s="77">
        <f>INDEX('Rates lookup'!I:I,MATCH('Fringe by acct'!G211,'Rates lookup'!J:J,0))</f>
        <v>14.6</v>
      </c>
      <c r="G211" s="77">
        <f>INDEX('Rates lookup'!J:J,MATCH('Fringe by acct'!H211,'Rates lookup'!K:K,0))</f>
        <v>15</v>
      </c>
      <c r="H211" s="77">
        <f>INDEX('Rates lookup'!K:K,MATCH('Fringe by acct'!I211,'Rates lookup'!L:L,0))</f>
        <v>16.5</v>
      </c>
      <c r="I211" s="77">
        <f>INDEX('Rates lookup'!L:L,MATCH('Fringe by acct'!J211,'Rates lookup'!M:M,0))</f>
        <v>16</v>
      </c>
      <c r="J211" s="91">
        <v>17.7</v>
      </c>
      <c r="K211">
        <v>15.8</v>
      </c>
      <c r="L211">
        <v>15.8</v>
      </c>
      <c r="M211">
        <v>402650</v>
      </c>
      <c r="N211">
        <v>422610</v>
      </c>
    </row>
    <row r="212" spans="1:14" x14ac:dyDescent="0.3">
      <c r="A212">
        <v>402750</v>
      </c>
      <c r="B212" t="s">
        <v>224</v>
      </c>
      <c r="C212" t="s">
        <v>65</v>
      </c>
      <c r="D212" s="135">
        <f>INDEX('Rates lookup'!G:G,MATCH('Fringe by acct'!E212,'Rates lookup'!H:H,0))</f>
        <v>11.7</v>
      </c>
      <c r="E212" s="77">
        <f>INDEX('Rates lookup'!H:H,MATCH('Fringe by acct'!F212,'Rates lookup'!I:I,0))</f>
        <v>14.2</v>
      </c>
      <c r="F212" s="77">
        <f>INDEX('Rates lookup'!I:I,MATCH('Fringe by acct'!G212,'Rates lookup'!J:J,0))</f>
        <v>14.6</v>
      </c>
      <c r="G212" s="77">
        <f>INDEX('Rates lookup'!J:J,MATCH('Fringe by acct'!H212,'Rates lookup'!K:K,0))</f>
        <v>15</v>
      </c>
      <c r="H212" s="77">
        <f>INDEX('Rates lookup'!K:K,MATCH('Fringe by acct'!I212,'Rates lookup'!L:L,0))</f>
        <v>16.5</v>
      </c>
      <c r="I212" s="77">
        <f>INDEX('Rates lookup'!L:L,MATCH('Fringe by acct'!J212,'Rates lookup'!M:M,0))</f>
        <v>16</v>
      </c>
      <c r="J212" s="91">
        <v>17.7</v>
      </c>
      <c r="K212">
        <v>15.8</v>
      </c>
      <c r="L212">
        <v>15.8</v>
      </c>
      <c r="M212">
        <v>402750</v>
      </c>
      <c r="N212">
        <v>422670</v>
      </c>
    </row>
    <row r="213" spans="1:14" x14ac:dyDescent="0.3">
      <c r="A213">
        <v>402800</v>
      </c>
      <c r="B213" t="s">
        <v>225</v>
      </c>
      <c r="C213" t="s">
        <v>65</v>
      </c>
      <c r="D213" s="135">
        <f>INDEX('Rates lookup'!G:G,MATCH('Fringe by acct'!E213,'Rates lookup'!H:H,0))</f>
        <v>11.7</v>
      </c>
      <c r="E213" s="77">
        <f>INDEX('Rates lookup'!H:H,MATCH('Fringe by acct'!F213,'Rates lookup'!I:I,0))</f>
        <v>14.2</v>
      </c>
      <c r="F213" s="77">
        <f>INDEX('Rates lookup'!I:I,MATCH('Fringe by acct'!G213,'Rates lookup'!J:J,0))</f>
        <v>14.6</v>
      </c>
      <c r="G213" s="77">
        <f>INDEX('Rates lookup'!J:J,MATCH('Fringe by acct'!H213,'Rates lookup'!K:K,0))</f>
        <v>15</v>
      </c>
      <c r="H213" s="77">
        <f>INDEX('Rates lookup'!K:K,MATCH('Fringe by acct'!I213,'Rates lookup'!L:L,0))</f>
        <v>16.5</v>
      </c>
      <c r="I213" s="77">
        <f>INDEX('Rates lookup'!L:L,MATCH('Fringe by acct'!J213,'Rates lookup'!M:M,0))</f>
        <v>16</v>
      </c>
      <c r="J213" s="91">
        <v>17.7</v>
      </c>
      <c r="K213">
        <v>15.8</v>
      </c>
      <c r="L213">
        <v>15.8</v>
      </c>
      <c r="M213">
        <v>402750</v>
      </c>
      <c r="N213">
        <v>422670</v>
      </c>
    </row>
    <row r="214" spans="1:14" x14ac:dyDescent="0.3">
      <c r="A214">
        <v>402830</v>
      </c>
      <c r="B214" t="s">
        <v>226</v>
      </c>
      <c r="C214" t="s">
        <v>65</v>
      </c>
      <c r="D214" s="135">
        <f>INDEX('Rates lookup'!G:G,MATCH('Fringe by acct'!E214,'Rates lookup'!H:H,0))</f>
        <v>11.7</v>
      </c>
      <c r="E214" s="77">
        <f>INDEX('Rates lookup'!H:H,MATCH('Fringe by acct'!F214,'Rates lookup'!I:I,0))</f>
        <v>14.2</v>
      </c>
      <c r="F214" s="77">
        <f>INDEX('Rates lookup'!I:I,MATCH('Fringe by acct'!G214,'Rates lookup'!J:J,0))</f>
        <v>14.6</v>
      </c>
      <c r="G214" s="77">
        <f>INDEX('Rates lookup'!J:J,MATCH('Fringe by acct'!H214,'Rates lookup'!K:K,0))</f>
        <v>15</v>
      </c>
      <c r="H214" s="77">
        <f>INDEX('Rates lookup'!K:K,MATCH('Fringe by acct'!I214,'Rates lookup'!L:L,0))</f>
        <v>16.5</v>
      </c>
      <c r="I214" s="77">
        <f>INDEX('Rates lookup'!L:L,MATCH('Fringe by acct'!J214,'Rates lookup'!M:M,0))</f>
        <v>16</v>
      </c>
      <c r="J214" s="91">
        <v>17.7</v>
      </c>
      <c r="K214">
        <v>15.8</v>
      </c>
      <c r="L214">
        <v>15.8</v>
      </c>
      <c r="M214">
        <v>402750</v>
      </c>
      <c r="N214">
        <v>422670</v>
      </c>
    </row>
    <row r="215" spans="1:14" x14ac:dyDescent="0.3">
      <c r="A215">
        <v>402841</v>
      </c>
      <c r="B215" t="s">
        <v>227</v>
      </c>
      <c r="C215" t="s">
        <v>65</v>
      </c>
      <c r="D215" s="135">
        <f>INDEX('Rates lookup'!G:G,MATCH('Fringe by acct'!E215,'Rates lookup'!H:H,0))</f>
        <v>11.7</v>
      </c>
      <c r="E215" s="77">
        <f>INDEX('Rates lookup'!H:H,MATCH('Fringe by acct'!F215,'Rates lookup'!I:I,0))</f>
        <v>14.2</v>
      </c>
      <c r="F215" s="77">
        <f>INDEX('Rates lookup'!I:I,MATCH('Fringe by acct'!G215,'Rates lookup'!J:J,0))</f>
        <v>14.6</v>
      </c>
      <c r="G215" s="77">
        <f>INDEX('Rates lookup'!J:J,MATCH('Fringe by acct'!H215,'Rates lookup'!K:K,0))</f>
        <v>15</v>
      </c>
      <c r="H215" s="77">
        <f>INDEX('Rates lookup'!K:K,MATCH('Fringe by acct'!I215,'Rates lookup'!L:L,0))</f>
        <v>16.5</v>
      </c>
      <c r="I215" s="77">
        <f>INDEX('Rates lookup'!L:L,MATCH('Fringe by acct'!J215,'Rates lookup'!M:M,0))</f>
        <v>16</v>
      </c>
      <c r="J215" s="91">
        <v>17.7</v>
      </c>
      <c r="K215">
        <v>15.8</v>
      </c>
      <c r="L215">
        <v>15.8</v>
      </c>
      <c r="M215">
        <v>402750</v>
      </c>
      <c r="N215">
        <v>422670</v>
      </c>
    </row>
    <row r="216" spans="1:14" x14ac:dyDescent="0.3">
      <c r="A216">
        <v>402900</v>
      </c>
      <c r="B216" t="s">
        <v>228</v>
      </c>
      <c r="C216" t="s">
        <v>65</v>
      </c>
      <c r="D216" s="135">
        <f>INDEX('Rates lookup'!G:G,MATCH('Fringe by acct'!E216,'Rates lookup'!H:H,0))</f>
        <v>11.7</v>
      </c>
      <c r="E216" s="77">
        <f>INDEX('Rates lookup'!H:H,MATCH('Fringe by acct'!F216,'Rates lookup'!I:I,0))</f>
        <v>14.2</v>
      </c>
      <c r="F216" s="77">
        <f>INDEX('Rates lookup'!I:I,MATCH('Fringe by acct'!G216,'Rates lookup'!J:J,0))</f>
        <v>14.6</v>
      </c>
      <c r="G216" s="77">
        <f>INDEX('Rates lookup'!J:J,MATCH('Fringe by acct'!H216,'Rates lookup'!K:K,0))</f>
        <v>15</v>
      </c>
      <c r="H216" s="77">
        <f>INDEX('Rates lookup'!K:K,MATCH('Fringe by acct'!I216,'Rates lookup'!L:L,0))</f>
        <v>16.5</v>
      </c>
      <c r="I216" s="77">
        <f>INDEX('Rates lookup'!L:L,MATCH('Fringe by acct'!J216,'Rates lookup'!M:M,0))</f>
        <v>16</v>
      </c>
      <c r="J216" s="91">
        <v>17.7</v>
      </c>
      <c r="K216">
        <v>15.8</v>
      </c>
      <c r="L216">
        <v>15.8</v>
      </c>
      <c r="M216">
        <v>402750</v>
      </c>
      <c r="N216">
        <v>422670</v>
      </c>
    </row>
    <row r="217" spans="1:14" x14ac:dyDescent="0.3">
      <c r="A217">
        <v>402941</v>
      </c>
      <c r="B217" t="s">
        <v>229</v>
      </c>
      <c r="C217" t="s">
        <v>65</v>
      </c>
      <c r="D217" s="135">
        <f>INDEX('Rates lookup'!G:G,MATCH('Fringe by acct'!E217,'Rates lookup'!H:H,0))</f>
        <v>11.7</v>
      </c>
      <c r="E217" s="77">
        <f>INDEX('Rates lookup'!H:H,MATCH('Fringe by acct'!F217,'Rates lookup'!I:I,0))</f>
        <v>14.2</v>
      </c>
      <c r="F217" s="77">
        <f>INDEX('Rates lookup'!I:I,MATCH('Fringe by acct'!G217,'Rates lookup'!J:J,0))</f>
        <v>14.6</v>
      </c>
      <c r="G217" s="77">
        <f>INDEX('Rates lookup'!J:J,MATCH('Fringe by acct'!H217,'Rates lookup'!K:K,0))</f>
        <v>15</v>
      </c>
      <c r="H217" s="77">
        <f>INDEX('Rates lookup'!K:K,MATCH('Fringe by acct'!I217,'Rates lookup'!L:L,0))</f>
        <v>16.5</v>
      </c>
      <c r="I217" s="77">
        <f>INDEX('Rates lookup'!L:L,MATCH('Fringe by acct'!J217,'Rates lookup'!M:M,0))</f>
        <v>16</v>
      </c>
      <c r="J217" s="91">
        <v>17.7</v>
      </c>
      <c r="K217">
        <v>15.8</v>
      </c>
      <c r="L217">
        <v>15.8</v>
      </c>
      <c r="M217">
        <v>402750</v>
      </c>
      <c r="N217">
        <v>422670</v>
      </c>
    </row>
    <row r="218" spans="1:14" x14ac:dyDescent="0.3">
      <c r="A218">
        <v>402949</v>
      </c>
      <c r="B218" t="s">
        <v>230</v>
      </c>
      <c r="C218" t="s">
        <v>65</v>
      </c>
      <c r="D218" s="135">
        <f>INDEX('Rates lookup'!G:G,MATCH('Fringe by acct'!E218,'Rates lookup'!H:H,0))</f>
        <v>11.7</v>
      </c>
      <c r="E218" s="77">
        <f>INDEX('Rates lookup'!H:H,MATCH('Fringe by acct'!F218,'Rates lookup'!I:I,0))</f>
        <v>14.2</v>
      </c>
      <c r="F218" s="77">
        <f>INDEX('Rates lookup'!I:I,MATCH('Fringe by acct'!G218,'Rates lookup'!J:J,0))</f>
        <v>14.6</v>
      </c>
      <c r="G218" s="77">
        <f>INDEX('Rates lookup'!J:J,MATCH('Fringe by acct'!H218,'Rates lookup'!K:K,0))</f>
        <v>15</v>
      </c>
      <c r="H218" s="77">
        <f>INDEX('Rates lookup'!K:K,MATCH('Fringe by acct'!I218,'Rates lookup'!L:L,0))</f>
        <v>16.5</v>
      </c>
      <c r="I218" s="77">
        <f>INDEX('Rates lookup'!L:L,MATCH('Fringe by acct'!J218,'Rates lookup'!M:M,0))</f>
        <v>16</v>
      </c>
      <c r="J218" s="91">
        <v>17.7</v>
      </c>
      <c r="K218">
        <v>15.8</v>
      </c>
      <c r="L218">
        <v>15.8</v>
      </c>
      <c r="M218">
        <v>402750</v>
      </c>
      <c r="N218">
        <v>422670</v>
      </c>
    </row>
    <row r="219" spans="1:14" x14ac:dyDescent="0.3">
      <c r="A219">
        <v>402950</v>
      </c>
      <c r="B219" t="s">
        <v>231</v>
      </c>
      <c r="C219" t="s">
        <v>65</v>
      </c>
      <c r="D219" s="135">
        <f>INDEX('Rates lookup'!G:G,MATCH('Fringe by acct'!E219,'Rates lookup'!H:H,0))</f>
        <v>11.7</v>
      </c>
      <c r="E219" s="77">
        <f>INDEX('Rates lookup'!H:H,MATCH('Fringe by acct'!F219,'Rates lookup'!I:I,0))</f>
        <v>14.2</v>
      </c>
      <c r="F219" s="77">
        <f>INDEX('Rates lookup'!I:I,MATCH('Fringe by acct'!G219,'Rates lookup'!J:J,0))</f>
        <v>14.6</v>
      </c>
      <c r="G219" s="77">
        <f>INDEX('Rates lookup'!J:J,MATCH('Fringe by acct'!H219,'Rates lookup'!K:K,0))</f>
        <v>15</v>
      </c>
      <c r="H219" s="77">
        <f>INDEX('Rates lookup'!K:K,MATCH('Fringe by acct'!I219,'Rates lookup'!L:L,0))</f>
        <v>16.5</v>
      </c>
      <c r="I219" s="77">
        <f>INDEX('Rates lookup'!L:L,MATCH('Fringe by acct'!J219,'Rates lookup'!M:M,0))</f>
        <v>16</v>
      </c>
      <c r="J219" s="91">
        <v>17.7</v>
      </c>
      <c r="K219">
        <v>15.8</v>
      </c>
      <c r="L219">
        <v>15.8</v>
      </c>
      <c r="M219">
        <v>402750</v>
      </c>
      <c r="N219">
        <v>422670</v>
      </c>
    </row>
    <row r="220" spans="1:14" x14ac:dyDescent="0.3">
      <c r="A220">
        <v>402951</v>
      </c>
      <c r="B220" t="s">
        <v>232</v>
      </c>
      <c r="C220" t="s">
        <v>65</v>
      </c>
      <c r="D220" s="135">
        <f>INDEX('Rates lookup'!G:G,MATCH('Fringe by acct'!E220,'Rates lookup'!H:H,0))</f>
        <v>11.7</v>
      </c>
      <c r="E220" s="77">
        <f>INDEX('Rates lookup'!H:H,MATCH('Fringe by acct'!F220,'Rates lookup'!I:I,0))</f>
        <v>14.2</v>
      </c>
      <c r="F220" s="77">
        <f>INDEX('Rates lookup'!I:I,MATCH('Fringe by acct'!G220,'Rates lookup'!J:J,0))</f>
        <v>14.6</v>
      </c>
      <c r="G220" s="77">
        <f>INDEX('Rates lookup'!J:J,MATCH('Fringe by acct'!H220,'Rates lookup'!K:K,0))</f>
        <v>15</v>
      </c>
      <c r="H220" s="77">
        <f>INDEX('Rates lookup'!K:K,MATCH('Fringe by acct'!I220,'Rates lookup'!L:L,0))</f>
        <v>16.5</v>
      </c>
      <c r="I220" s="77">
        <f>INDEX('Rates lookup'!L:L,MATCH('Fringe by acct'!J220,'Rates lookup'!M:M,0))</f>
        <v>16</v>
      </c>
      <c r="J220" s="91">
        <v>17.7</v>
      </c>
      <c r="K220">
        <v>15.8</v>
      </c>
      <c r="L220">
        <v>15.8</v>
      </c>
      <c r="M220">
        <v>402750</v>
      </c>
      <c r="N220">
        <v>422670</v>
      </c>
    </row>
    <row r="221" spans="1:14" x14ac:dyDescent="0.3">
      <c r="A221">
        <v>402961</v>
      </c>
      <c r="B221" t="s">
        <v>233</v>
      </c>
      <c r="C221" t="s">
        <v>65</v>
      </c>
      <c r="D221" s="135">
        <f>INDEX('Rates lookup'!G:G,MATCH('Fringe by acct'!E221,'Rates lookup'!H:H,0))</f>
        <v>11.7</v>
      </c>
      <c r="E221" s="77">
        <f>INDEX('Rates lookup'!H:H,MATCH('Fringe by acct'!F221,'Rates lookup'!I:I,0))</f>
        <v>14.2</v>
      </c>
      <c r="F221" s="77">
        <f>INDEX('Rates lookup'!I:I,MATCH('Fringe by acct'!G221,'Rates lookup'!J:J,0))</f>
        <v>14.6</v>
      </c>
      <c r="G221" s="77">
        <f>INDEX('Rates lookup'!J:J,MATCH('Fringe by acct'!H221,'Rates lookup'!K:K,0))</f>
        <v>15</v>
      </c>
      <c r="H221" s="77">
        <f>INDEX('Rates lookup'!K:K,MATCH('Fringe by acct'!I221,'Rates lookup'!L:L,0))</f>
        <v>16.5</v>
      </c>
      <c r="I221" s="77">
        <f>INDEX('Rates lookup'!L:L,MATCH('Fringe by acct'!J221,'Rates lookup'!M:M,0))</f>
        <v>16</v>
      </c>
      <c r="J221" s="91">
        <v>17.7</v>
      </c>
      <c r="K221">
        <v>15.8</v>
      </c>
      <c r="L221">
        <v>15.8</v>
      </c>
      <c r="M221">
        <v>402750</v>
      </c>
      <c r="N221">
        <v>422670</v>
      </c>
    </row>
    <row r="222" spans="1:14" x14ac:dyDescent="0.3">
      <c r="A222">
        <v>402971</v>
      </c>
      <c r="B222" t="s">
        <v>234</v>
      </c>
      <c r="C222" t="s">
        <v>65</v>
      </c>
      <c r="D222" s="135">
        <f>INDEX('Rates lookup'!G:G,MATCH('Fringe by acct'!E222,'Rates lookup'!H:H,0))</f>
        <v>11.7</v>
      </c>
      <c r="E222" s="77">
        <f>INDEX('Rates lookup'!H:H,MATCH('Fringe by acct'!F222,'Rates lookup'!I:I,0))</f>
        <v>14.2</v>
      </c>
      <c r="F222" s="77">
        <f>INDEX('Rates lookup'!I:I,MATCH('Fringe by acct'!G222,'Rates lookup'!J:J,0))</f>
        <v>14.6</v>
      </c>
      <c r="G222" s="77">
        <f>INDEX('Rates lookup'!J:J,MATCH('Fringe by acct'!H222,'Rates lookup'!K:K,0))</f>
        <v>15</v>
      </c>
      <c r="H222" s="77">
        <f>INDEX('Rates lookup'!K:K,MATCH('Fringe by acct'!I222,'Rates lookup'!L:L,0))</f>
        <v>16.5</v>
      </c>
      <c r="I222" s="77">
        <f>INDEX('Rates lookup'!L:L,MATCH('Fringe by acct'!J222,'Rates lookup'!M:M,0))</f>
        <v>16</v>
      </c>
      <c r="J222" s="91">
        <v>17.7</v>
      </c>
      <c r="K222">
        <v>15.8</v>
      </c>
      <c r="L222">
        <v>15.8</v>
      </c>
      <c r="M222">
        <v>402750</v>
      </c>
      <c r="N222">
        <v>422670</v>
      </c>
    </row>
    <row r="223" spans="1:14" x14ac:dyDescent="0.3">
      <c r="A223">
        <v>402985</v>
      </c>
      <c r="B223" t="s">
        <v>235</v>
      </c>
      <c r="C223" t="s">
        <v>65</v>
      </c>
      <c r="D223" s="135">
        <f>INDEX('Rates lookup'!G:G,MATCH('Fringe by acct'!E223,'Rates lookup'!H:H,0))</f>
        <v>11.7</v>
      </c>
      <c r="E223" s="77">
        <f>INDEX('Rates lookup'!H:H,MATCH('Fringe by acct'!F223,'Rates lookup'!I:I,0))</f>
        <v>14.2</v>
      </c>
      <c r="F223" s="77">
        <f>INDEX('Rates lookup'!I:I,MATCH('Fringe by acct'!G223,'Rates lookup'!J:J,0))</f>
        <v>14.6</v>
      </c>
      <c r="G223" s="77">
        <f>INDEX('Rates lookup'!J:J,MATCH('Fringe by acct'!H223,'Rates lookup'!K:K,0))</f>
        <v>15</v>
      </c>
      <c r="H223" s="77">
        <f>INDEX('Rates lookup'!K:K,MATCH('Fringe by acct'!I223,'Rates lookup'!L:L,0))</f>
        <v>16.5</v>
      </c>
      <c r="I223" s="77">
        <f>INDEX('Rates lookup'!L:L,MATCH('Fringe by acct'!J223,'Rates lookup'!M:M,0))</f>
        <v>16</v>
      </c>
      <c r="J223" s="91">
        <v>17.7</v>
      </c>
      <c r="K223">
        <v>15.8</v>
      </c>
      <c r="L223">
        <v>15.8</v>
      </c>
      <c r="M223">
        <v>402750</v>
      </c>
      <c r="N223">
        <v>422670</v>
      </c>
    </row>
    <row r="224" spans="1:14" x14ac:dyDescent="0.3">
      <c r="A224">
        <v>402990</v>
      </c>
      <c r="B224" t="s">
        <v>236</v>
      </c>
      <c r="C224" t="s">
        <v>65</v>
      </c>
      <c r="D224" s="135">
        <f>INDEX('Rates lookup'!G:G,MATCH('Fringe by acct'!E224,'Rates lookup'!H:H,0))</f>
        <v>11.7</v>
      </c>
      <c r="E224" s="77">
        <f>INDEX('Rates lookup'!H:H,MATCH('Fringe by acct'!F224,'Rates lookup'!I:I,0))</f>
        <v>14.2</v>
      </c>
      <c r="F224" s="77">
        <f>INDEX('Rates lookup'!I:I,MATCH('Fringe by acct'!G224,'Rates lookup'!J:J,0))</f>
        <v>14.6</v>
      </c>
      <c r="G224" s="77">
        <f>INDEX('Rates lookup'!J:J,MATCH('Fringe by acct'!H224,'Rates lookup'!K:K,0))</f>
        <v>15</v>
      </c>
      <c r="H224" s="77">
        <f>INDEX('Rates lookup'!K:K,MATCH('Fringe by acct'!I224,'Rates lookup'!L:L,0))</f>
        <v>16.5</v>
      </c>
      <c r="I224" s="77">
        <f>INDEX('Rates lookup'!L:L,MATCH('Fringe by acct'!J224,'Rates lookup'!M:M,0))</f>
        <v>16</v>
      </c>
      <c r="J224" s="91">
        <v>17.7</v>
      </c>
      <c r="K224">
        <v>15.8</v>
      </c>
      <c r="L224">
        <v>15.8</v>
      </c>
      <c r="M224">
        <v>402990</v>
      </c>
      <c r="N224">
        <v>422810</v>
      </c>
    </row>
    <row r="225" spans="1:14" x14ac:dyDescent="0.3">
      <c r="A225">
        <v>405000</v>
      </c>
      <c r="B225" t="s">
        <v>237</v>
      </c>
      <c r="C225" t="s">
        <v>29</v>
      </c>
      <c r="D225" s="135">
        <f>INDEX('Rates lookup'!G:G,MATCH('Fringe by acct'!E225,'Rates lookup'!H:H,0))</f>
        <v>40.799999999999997</v>
      </c>
      <c r="E225" s="77">
        <f>INDEX('Rates lookup'!H:H,MATCH('Fringe by acct'!F225,'Rates lookup'!I:I,0))</f>
        <v>40.799999999999997</v>
      </c>
      <c r="F225" s="77">
        <f>INDEX('Rates lookup'!I:I,MATCH('Fringe by acct'!G225,'Rates lookup'!J:J,0))</f>
        <v>40</v>
      </c>
      <c r="G225" s="77">
        <f>INDEX('Rates lookup'!J:J,MATCH('Fringe by acct'!H225,'Rates lookup'!K:K,0))</f>
        <v>39.1</v>
      </c>
      <c r="H225" s="77">
        <f>INDEX('Rates lookup'!K:K,MATCH('Fringe by acct'!I225,'Rates lookup'!L:L,0))</f>
        <v>37.9</v>
      </c>
      <c r="I225" s="77">
        <f>INDEX('Rates lookup'!L:L,MATCH('Fringe by acct'!J225,'Rates lookup'!M:M,0))</f>
        <v>37.299999999999997</v>
      </c>
      <c r="J225" s="91">
        <v>37</v>
      </c>
      <c r="K225">
        <v>36.4</v>
      </c>
      <c r="L225">
        <v>36.6</v>
      </c>
      <c r="M225">
        <v>405000</v>
      </c>
      <c r="N225">
        <v>425000</v>
      </c>
    </row>
    <row r="226" spans="1:14" x14ac:dyDescent="0.3">
      <c r="A226">
        <v>405100</v>
      </c>
      <c r="B226" t="s">
        <v>238</v>
      </c>
      <c r="C226" t="s">
        <v>29</v>
      </c>
      <c r="D226" s="135">
        <f>INDEX('Rates lookup'!G:G,MATCH('Fringe by acct'!E226,'Rates lookup'!H:H,0))</f>
        <v>40.799999999999997</v>
      </c>
      <c r="E226" s="77">
        <f>INDEX('Rates lookup'!H:H,MATCH('Fringe by acct'!F226,'Rates lookup'!I:I,0))</f>
        <v>40.799999999999997</v>
      </c>
      <c r="F226" s="77">
        <f>INDEX('Rates lookup'!I:I,MATCH('Fringe by acct'!G226,'Rates lookup'!J:J,0))</f>
        <v>40</v>
      </c>
      <c r="G226" s="77">
        <f>INDEX('Rates lookup'!J:J,MATCH('Fringe by acct'!H226,'Rates lookup'!K:K,0))</f>
        <v>39.1</v>
      </c>
      <c r="H226" s="77">
        <f>INDEX('Rates lookup'!K:K,MATCH('Fringe by acct'!I226,'Rates lookup'!L:L,0))</f>
        <v>37.9</v>
      </c>
      <c r="I226" s="77">
        <f>INDEX('Rates lookup'!L:L,MATCH('Fringe by acct'!J226,'Rates lookup'!M:M,0))</f>
        <v>37.299999999999997</v>
      </c>
      <c r="J226" s="91">
        <v>37</v>
      </c>
      <c r="K226">
        <v>36.4</v>
      </c>
      <c r="L226">
        <v>36.6</v>
      </c>
      <c r="M226">
        <v>405000</v>
      </c>
      <c r="N226">
        <v>425000</v>
      </c>
    </row>
    <row r="227" spans="1:14" x14ac:dyDescent="0.3">
      <c r="A227">
        <v>405110</v>
      </c>
      <c r="B227" t="s">
        <v>239</v>
      </c>
      <c r="C227" t="s">
        <v>204</v>
      </c>
      <c r="D227" s="135">
        <f>INDEX('Rates lookup'!G:G,MATCH('Fringe by acct'!E227,'Rates lookup'!H:H,0))</f>
        <v>40.799999999999997</v>
      </c>
      <c r="E227" s="77">
        <f>INDEX('Rates lookup'!H:H,MATCH('Fringe by acct'!F227,'Rates lookup'!I:I,0))</f>
        <v>40.799999999999997</v>
      </c>
      <c r="F227" s="77">
        <f>INDEX('Rates lookup'!I:I,MATCH('Fringe by acct'!G227,'Rates lookup'!J:J,0))</f>
        <v>35.700000000000003</v>
      </c>
      <c r="G227" s="77">
        <f>INDEX('Rates lookup'!J:J,MATCH('Fringe by acct'!H227,'Rates lookup'!K:K,0))</f>
        <v>35.5</v>
      </c>
      <c r="H227" s="77">
        <f>INDEX('Rates lookup'!K:K,MATCH('Fringe by acct'!I227,'Rates lookup'!L:L,0))</f>
        <v>35.9</v>
      </c>
      <c r="I227" s="77">
        <f>INDEX('Rates lookup'!L:L,MATCH('Fringe by acct'!J227,'Rates lookup'!M:M,0))</f>
        <v>34</v>
      </c>
      <c r="J227" s="91">
        <v>34.299999999999997</v>
      </c>
      <c r="K227">
        <v>34.5</v>
      </c>
      <c r="L227" t="s">
        <v>205</v>
      </c>
      <c r="M227">
        <v>405100</v>
      </c>
      <c r="N227">
        <v>425000</v>
      </c>
    </row>
    <row r="228" spans="1:14" x14ac:dyDescent="0.3">
      <c r="A228">
        <v>405111</v>
      </c>
      <c r="B228" t="s">
        <v>240</v>
      </c>
      <c r="C228" t="s">
        <v>14</v>
      </c>
      <c r="D228" s="135">
        <f>INDEX('Rates lookup'!G:G,MATCH('Fringe by acct'!E228,'Rates lookup'!H:H,0))</f>
        <v>0</v>
      </c>
      <c r="E228" s="77">
        <f>INDEX('Rates lookup'!H:H,MATCH('Fringe by acct'!F228,'Rates lookup'!I:I,0))</f>
        <v>0</v>
      </c>
      <c r="F228" s="77">
        <f>INDEX('Rates lookup'!I:I,MATCH('Fringe by acct'!G228,'Rates lookup'!J:J,0))</f>
        <v>0</v>
      </c>
      <c r="G228" s="77">
        <f>INDEX('Rates lookup'!J:J,MATCH('Fringe by acct'!H228,'Rates lookup'!K:K,0))</f>
        <v>0</v>
      </c>
      <c r="H228" s="77">
        <f>INDEX('Rates lookup'!K:K,MATCH('Fringe by acct'!I228,'Rates lookup'!L:L,0))</f>
        <v>0</v>
      </c>
      <c r="I228" s="77">
        <f>INDEX('Rates lookup'!L:L,MATCH('Fringe by acct'!J228,'Rates lookup'!M:M,0))</f>
        <v>0</v>
      </c>
      <c r="J228" s="91">
        <v>0</v>
      </c>
      <c r="K228">
        <v>0</v>
      </c>
      <c r="L228">
        <v>0</v>
      </c>
      <c r="M228">
        <v>405000</v>
      </c>
      <c r="N228">
        <v>425000</v>
      </c>
    </row>
    <row r="229" spans="1:14" x14ac:dyDescent="0.3">
      <c r="A229">
        <v>405112</v>
      </c>
      <c r="B229" t="s">
        <v>241</v>
      </c>
      <c r="C229" t="s">
        <v>14</v>
      </c>
      <c r="D229" s="135">
        <f>INDEX('Rates lookup'!G:G,MATCH('Fringe by acct'!E229,'Rates lookup'!H:H,0))</f>
        <v>0</v>
      </c>
      <c r="E229" s="77">
        <f>INDEX('Rates lookup'!H:H,MATCH('Fringe by acct'!F229,'Rates lookup'!I:I,0))</f>
        <v>0</v>
      </c>
      <c r="F229" s="77">
        <f>INDEX('Rates lookup'!I:I,MATCH('Fringe by acct'!G229,'Rates lookup'!J:J,0))</f>
        <v>0</v>
      </c>
      <c r="G229" s="77">
        <f>INDEX('Rates lookup'!J:J,MATCH('Fringe by acct'!H229,'Rates lookup'!K:K,0))</f>
        <v>0</v>
      </c>
      <c r="H229" s="77">
        <f>INDEX('Rates lookup'!K:K,MATCH('Fringe by acct'!I229,'Rates lookup'!L:L,0))</f>
        <v>0</v>
      </c>
      <c r="I229" s="77">
        <f>INDEX('Rates lookup'!L:L,MATCH('Fringe by acct'!J229,'Rates lookup'!M:M,0))</f>
        <v>0</v>
      </c>
      <c r="J229" s="91">
        <v>0</v>
      </c>
      <c r="K229">
        <v>0</v>
      </c>
      <c r="L229">
        <v>0</v>
      </c>
      <c r="M229">
        <v>405000</v>
      </c>
      <c r="N229">
        <v>425000</v>
      </c>
    </row>
    <row r="230" spans="1:14" x14ac:dyDescent="0.3">
      <c r="A230">
        <v>405113</v>
      </c>
      <c r="B230" t="s">
        <v>242</v>
      </c>
      <c r="C230" t="s">
        <v>204</v>
      </c>
      <c r="D230" s="135">
        <f>INDEX('Rates lookup'!G:G,MATCH('Fringe by acct'!E230,'Rates lookup'!H:H,0))</f>
        <v>40.799999999999997</v>
      </c>
      <c r="E230" s="77">
        <f>INDEX('Rates lookup'!H:H,MATCH('Fringe by acct'!F230,'Rates lookup'!I:I,0))</f>
        <v>40.799999999999997</v>
      </c>
      <c r="F230" s="77">
        <f>INDEX('Rates lookup'!I:I,MATCH('Fringe by acct'!G230,'Rates lookup'!J:J,0))</f>
        <v>35.700000000000003</v>
      </c>
      <c r="G230" s="77">
        <f>INDEX('Rates lookup'!J:J,MATCH('Fringe by acct'!H230,'Rates lookup'!K:K,0))</f>
        <v>35.5</v>
      </c>
      <c r="H230" s="77">
        <f>INDEX('Rates lookup'!K:K,MATCH('Fringe by acct'!I230,'Rates lookup'!L:L,0))</f>
        <v>35.9</v>
      </c>
      <c r="I230" s="77">
        <f>INDEX('Rates lookup'!L:L,MATCH('Fringe by acct'!J230,'Rates lookup'!M:M,0))</f>
        <v>34</v>
      </c>
      <c r="J230" s="91">
        <v>34.299999999999997</v>
      </c>
      <c r="K230">
        <v>34.5</v>
      </c>
      <c r="L230" t="s">
        <v>205</v>
      </c>
      <c r="M230">
        <v>405000</v>
      </c>
      <c r="N230">
        <v>425000</v>
      </c>
    </row>
    <row r="231" spans="1:14" x14ac:dyDescent="0.3">
      <c r="A231">
        <v>405114</v>
      </c>
      <c r="B231" t="s">
        <v>243</v>
      </c>
      <c r="C231" t="s">
        <v>204</v>
      </c>
      <c r="D231" s="135">
        <f>INDEX('Rates lookup'!G:G,MATCH('Fringe by acct'!E231,'Rates lookup'!H:H,0))</f>
        <v>40.799999999999997</v>
      </c>
      <c r="E231" s="77">
        <f>INDEX('Rates lookup'!H:H,MATCH('Fringe by acct'!F231,'Rates lookup'!I:I,0))</f>
        <v>40.799999999999997</v>
      </c>
      <c r="F231" s="77">
        <f>INDEX('Rates lookup'!I:I,MATCH('Fringe by acct'!G231,'Rates lookup'!J:J,0))</f>
        <v>35.700000000000003</v>
      </c>
      <c r="G231" s="77">
        <f>INDEX('Rates lookup'!J:J,MATCH('Fringe by acct'!H231,'Rates lookup'!K:K,0))</f>
        <v>35.5</v>
      </c>
      <c r="H231" s="77">
        <f>INDEX('Rates lookup'!K:K,MATCH('Fringe by acct'!I231,'Rates lookup'!L:L,0))</f>
        <v>35.9</v>
      </c>
      <c r="I231" s="77">
        <f>INDEX('Rates lookup'!L:L,MATCH('Fringe by acct'!J231,'Rates lookup'!M:M,0))</f>
        <v>34</v>
      </c>
      <c r="J231" s="91">
        <v>34.299999999999997</v>
      </c>
      <c r="K231">
        <v>34.5</v>
      </c>
      <c r="L231" t="s">
        <v>205</v>
      </c>
      <c r="M231">
        <v>405000</v>
      </c>
      <c r="N231">
        <v>425000</v>
      </c>
    </row>
    <row r="232" spans="1:14" x14ac:dyDescent="0.3">
      <c r="A232">
        <v>405120</v>
      </c>
      <c r="B232" t="s">
        <v>244</v>
      </c>
      <c r="C232" t="s">
        <v>14</v>
      </c>
      <c r="D232" s="135">
        <f>INDEX('Rates lookup'!G:G,MATCH('Fringe by acct'!E232,'Rates lookup'!H:H,0))</f>
        <v>0</v>
      </c>
      <c r="E232" s="77">
        <f>INDEX('Rates lookup'!H:H,MATCH('Fringe by acct'!F232,'Rates lookup'!I:I,0))</f>
        <v>0</v>
      </c>
      <c r="F232" s="77">
        <f>INDEX('Rates lookup'!I:I,MATCH('Fringe by acct'!G232,'Rates lookup'!J:J,0))</f>
        <v>0</v>
      </c>
      <c r="G232" s="77">
        <f>INDEX('Rates lookup'!J:J,MATCH('Fringe by acct'!H232,'Rates lookup'!K:K,0))</f>
        <v>0</v>
      </c>
      <c r="H232" s="77">
        <f>INDEX('Rates lookup'!K:K,MATCH('Fringe by acct'!I232,'Rates lookup'!L:L,0))</f>
        <v>0</v>
      </c>
      <c r="I232" s="77">
        <f>INDEX('Rates lookup'!L:L,MATCH('Fringe by acct'!J232,'Rates lookup'!M:M,0))</f>
        <v>0</v>
      </c>
      <c r="J232" s="91">
        <v>0</v>
      </c>
      <c r="K232">
        <v>0</v>
      </c>
      <c r="L232">
        <v>0</v>
      </c>
      <c r="M232">
        <v>405000</v>
      </c>
      <c r="N232">
        <v>425000</v>
      </c>
    </row>
    <row r="233" spans="1:14" x14ac:dyDescent="0.3">
      <c r="A233">
        <v>405121</v>
      </c>
      <c r="B233" t="s">
        <v>245</v>
      </c>
      <c r="C233" t="s">
        <v>14</v>
      </c>
      <c r="D233" s="135">
        <f>INDEX('Rates lookup'!G:G,MATCH('Fringe by acct'!E233,'Rates lookup'!H:H,0))</f>
        <v>0</v>
      </c>
      <c r="E233" s="77">
        <f>INDEX('Rates lookup'!H:H,MATCH('Fringe by acct'!F233,'Rates lookup'!I:I,0))</f>
        <v>0</v>
      </c>
      <c r="F233" s="77">
        <f>INDEX('Rates lookup'!I:I,MATCH('Fringe by acct'!G233,'Rates lookup'!J:J,0))</f>
        <v>0</v>
      </c>
      <c r="G233" s="77">
        <f>INDEX('Rates lookup'!J:J,MATCH('Fringe by acct'!H233,'Rates lookup'!K:K,0))</f>
        <v>0</v>
      </c>
      <c r="H233" s="77">
        <f>INDEX('Rates lookup'!K:K,MATCH('Fringe by acct'!I233,'Rates lookup'!L:L,0))</f>
        <v>0</v>
      </c>
      <c r="I233" s="77">
        <f>INDEX('Rates lookup'!L:L,MATCH('Fringe by acct'!J233,'Rates lookup'!M:M,0))</f>
        <v>0</v>
      </c>
      <c r="J233" s="91">
        <v>0</v>
      </c>
      <c r="K233">
        <v>0</v>
      </c>
      <c r="L233">
        <v>0</v>
      </c>
      <c r="M233">
        <v>405000</v>
      </c>
      <c r="N233">
        <v>425000</v>
      </c>
    </row>
    <row r="234" spans="1:14" x14ac:dyDescent="0.3">
      <c r="A234">
        <v>405130</v>
      </c>
      <c r="B234" t="s">
        <v>246</v>
      </c>
      <c r="C234" t="s">
        <v>29</v>
      </c>
      <c r="D234" s="135">
        <f>INDEX('Rates lookup'!G:G,MATCH('Fringe by acct'!E234,'Rates lookup'!H:H,0))</f>
        <v>40.799999999999997</v>
      </c>
      <c r="E234" s="77">
        <f>INDEX('Rates lookup'!H:H,MATCH('Fringe by acct'!F234,'Rates lookup'!I:I,0))</f>
        <v>40.799999999999997</v>
      </c>
      <c r="F234" s="77">
        <f>INDEX('Rates lookup'!I:I,MATCH('Fringe by acct'!G234,'Rates lookup'!J:J,0))</f>
        <v>40</v>
      </c>
      <c r="G234" s="77">
        <f>INDEX('Rates lookup'!J:J,MATCH('Fringe by acct'!H234,'Rates lookup'!K:K,0))</f>
        <v>39.1</v>
      </c>
      <c r="H234" s="77">
        <f>INDEX('Rates lookup'!K:K,MATCH('Fringe by acct'!I234,'Rates lookup'!L:L,0))</f>
        <v>37.9</v>
      </c>
      <c r="I234" s="77">
        <f>INDEX('Rates lookup'!L:L,MATCH('Fringe by acct'!J234,'Rates lookup'!M:M,0))</f>
        <v>37.299999999999997</v>
      </c>
      <c r="J234" s="91">
        <v>37</v>
      </c>
      <c r="K234">
        <v>36.4</v>
      </c>
      <c r="L234">
        <v>36.6</v>
      </c>
      <c r="M234">
        <v>405000</v>
      </c>
      <c r="N234">
        <v>425000</v>
      </c>
    </row>
    <row r="235" spans="1:14" x14ac:dyDescent="0.3">
      <c r="A235">
        <v>405131</v>
      </c>
      <c r="B235" t="s">
        <v>247</v>
      </c>
      <c r="C235" t="s">
        <v>29</v>
      </c>
      <c r="D235" s="135">
        <f>INDEX('Rates lookup'!G:G,MATCH('Fringe by acct'!E235,'Rates lookup'!H:H,0))</f>
        <v>40.799999999999997</v>
      </c>
      <c r="E235" s="77">
        <f>INDEX('Rates lookup'!H:H,MATCH('Fringe by acct'!F235,'Rates lookup'!I:I,0))</f>
        <v>40.799999999999997</v>
      </c>
      <c r="F235" s="77">
        <f>INDEX('Rates lookup'!I:I,MATCH('Fringe by acct'!G235,'Rates lookup'!J:J,0))</f>
        <v>40</v>
      </c>
      <c r="G235" s="77">
        <f>INDEX('Rates lookup'!J:J,MATCH('Fringe by acct'!H235,'Rates lookup'!K:K,0))</f>
        <v>39.1</v>
      </c>
      <c r="H235" s="77">
        <f>INDEX('Rates lookup'!K:K,MATCH('Fringe by acct'!I235,'Rates lookup'!L:L,0))</f>
        <v>37.9</v>
      </c>
      <c r="I235" s="77">
        <f>INDEX('Rates lookup'!L:L,MATCH('Fringe by acct'!J235,'Rates lookup'!M:M,0))</f>
        <v>37.299999999999997</v>
      </c>
      <c r="J235" s="91">
        <v>37</v>
      </c>
      <c r="K235">
        <v>36.4</v>
      </c>
      <c r="L235">
        <v>36.6</v>
      </c>
      <c r="M235">
        <v>405000</v>
      </c>
      <c r="N235">
        <v>425000</v>
      </c>
    </row>
    <row r="236" spans="1:14" x14ac:dyDescent="0.3">
      <c r="A236">
        <v>405141</v>
      </c>
      <c r="B236" t="s">
        <v>248</v>
      </c>
      <c r="C236" t="s">
        <v>29</v>
      </c>
      <c r="D236" s="135">
        <f>INDEX('Rates lookup'!G:G,MATCH('Fringe by acct'!E236,'Rates lookup'!H:H,0))</f>
        <v>40.799999999999997</v>
      </c>
      <c r="E236" s="77">
        <f>INDEX('Rates lookup'!H:H,MATCH('Fringe by acct'!F236,'Rates lookup'!I:I,0))</f>
        <v>40.799999999999997</v>
      </c>
      <c r="F236" s="77">
        <f>INDEX('Rates lookup'!I:I,MATCH('Fringe by acct'!G236,'Rates lookup'!J:J,0))</f>
        <v>40</v>
      </c>
      <c r="G236" s="77">
        <f>INDEX('Rates lookup'!J:J,MATCH('Fringe by acct'!H236,'Rates lookup'!K:K,0))</f>
        <v>39.1</v>
      </c>
      <c r="H236" s="77">
        <f>INDEX('Rates lookup'!K:K,MATCH('Fringe by acct'!I236,'Rates lookup'!L:L,0))</f>
        <v>37.9</v>
      </c>
      <c r="I236" s="77">
        <f>INDEX('Rates lookup'!L:L,MATCH('Fringe by acct'!J236,'Rates lookup'!M:M,0))</f>
        <v>37.299999999999997</v>
      </c>
      <c r="J236" s="91">
        <v>37</v>
      </c>
      <c r="K236">
        <v>36.4</v>
      </c>
      <c r="L236">
        <v>36.6</v>
      </c>
      <c r="M236">
        <v>405000</v>
      </c>
      <c r="N236">
        <v>425000</v>
      </c>
    </row>
    <row r="237" spans="1:14" x14ac:dyDescent="0.3">
      <c r="A237">
        <v>405145</v>
      </c>
      <c r="B237" t="s">
        <v>249</v>
      </c>
      <c r="C237" t="s">
        <v>29</v>
      </c>
      <c r="D237" s="135">
        <f>INDEX('Rates lookup'!G:G,MATCH('Fringe by acct'!E237,'Rates lookup'!H:H,0))</f>
        <v>40.799999999999997</v>
      </c>
      <c r="E237" s="77">
        <f>INDEX('Rates lookup'!H:H,MATCH('Fringe by acct'!F237,'Rates lookup'!I:I,0))</f>
        <v>40.799999999999997</v>
      </c>
      <c r="F237" s="77">
        <f>INDEX('Rates lookup'!I:I,MATCH('Fringe by acct'!G237,'Rates lookup'!J:J,0))</f>
        <v>40</v>
      </c>
      <c r="G237" s="77">
        <f>INDEX('Rates lookup'!J:J,MATCH('Fringe by acct'!H237,'Rates lookup'!K:K,0))</f>
        <v>39.1</v>
      </c>
      <c r="H237" s="77">
        <f>INDEX('Rates lookup'!K:K,MATCH('Fringe by acct'!I237,'Rates lookup'!L:L,0))</f>
        <v>37.9</v>
      </c>
      <c r="I237" s="77">
        <f>INDEX('Rates lookup'!L:L,MATCH('Fringe by acct'!J237,'Rates lookup'!M:M,0))</f>
        <v>37.299999999999997</v>
      </c>
      <c r="J237" s="91">
        <v>37</v>
      </c>
      <c r="K237">
        <v>36.4</v>
      </c>
      <c r="L237">
        <v>36.6</v>
      </c>
      <c r="M237">
        <v>405000</v>
      </c>
      <c r="N237">
        <v>425000</v>
      </c>
    </row>
    <row r="238" spans="1:14" x14ac:dyDescent="0.3">
      <c r="A238">
        <v>405149</v>
      </c>
      <c r="B238" t="s">
        <v>250</v>
      </c>
      <c r="C238" t="s">
        <v>29</v>
      </c>
      <c r="D238" s="135">
        <f>INDEX('Rates lookup'!G:G,MATCH('Fringe by acct'!E238,'Rates lookup'!H:H,0))</f>
        <v>40.799999999999997</v>
      </c>
      <c r="E238" s="77">
        <f>INDEX('Rates lookup'!H:H,MATCH('Fringe by acct'!F238,'Rates lookup'!I:I,0))</f>
        <v>40.799999999999997</v>
      </c>
      <c r="F238" s="77">
        <f>INDEX('Rates lookup'!I:I,MATCH('Fringe by acct'!G238,'Rates lookup'!J:J,0))</f>
        <v>40</v>
      </c>
      <c r="G238" s="77">
        <f>INDEX('Rates lookup'!J:J,MATCH('Fringe by acct'!H238,'Rates lookup'!K:K,0))</f>
        <v>39.1</v>
      </c>
      <c r="H238" s="77">
        <f>INDEX('Rates lookup'!K:K,MATCH('Fringe by acct'!I238,'Rates lookup'!L:L,0))</f>
        <v>37.9</v>
      </c>
      <c r="I238" s="77">
        <f>INDEX('Rates lookup'!L:L,MATCH('Fringe by acct'!J238,'Rates lookup'!M:M,0))</f>
        <v>37.299999999999997</v>
      </c>
      <c r="J238" s="91">
        <v>37</v>
      </c>
      <c r="K238">
        <v>36.4</v>
      </c>
      <c r="L238">
        <v>36.6</v>
      </c>
      <c r="M238">
        <v>405000</v>
      </c>
      <c r="N238">
        <v>425000</v>
      </c>
    </row>
    <row r="239" spans="1:14" x14ac:dyDescent="0.3">
      <c r="A239">
        <v>405150</v>
      </c>
      <c r="B239" t="s">
        <v>251</v>
      </c>
      <c r="C239" t="s">
        <v>29</v>
      </c>
      <c r="D239" s="135">
        <f>INDEX('Rates lookup'!G:G,MATCH('Fringe by acct'!E239,'Rates lookup'!H:H,0))</f>
        <v>40.799999999999997</v>
      </c>
      <c r="E239" s="77">
        <f>INDEX('Rates lookup'!H:H,MATCH('Fringe by acct'!F239,'Rates lookup'!I:I,0))</f>
        <v>40.799999999999997</v>
      </c>
      <c r="F239" s="77">
        <f>INDEX('Rates lookup'!I:I,MATCH('Fringe by acct'!G239,'Rates lookup'!J:J,0))</f>
        <v>40</v>
      </c>
      <c r="G239" s="77">
        <f>INDEX('Rates lookup'!J:J,MATCH('Fringe by acct'!H239,'Rates lookup'!K:K,0))</f>
        <v>39.1</v>
      </c>
      <c r="H239" s="77">
        <f>INDEX('Rates lookup'!K:K,MATCH('Fringe by acct'!I239,'Rates lookup'!L:L,0))</f>
        <v>37.9</v>
      </c>
      <c r="I239" s="77">
        <f>INDEX('Rates lookup'!L:L,MATCH('Fringe by acct'!J239,'Rates lookup'!M:M,0))</f>
        <v>37.299999999999997</v>
      </c>
      <c r="J239" s="91">
        <v>37</v>
      </c>
      <c r="K239">
        <v>36.4</v>
      </c>
      <c r="L239">
        <v>36.6</v>
      </c>
      <c r="M239">
        <v>405150</v>
      </c>
      <c r="N239">
        <v>425110</v>
      </c>
    </row>
    <row r="240" spans="1:14" x14ac:dyDescent="0.3">
      <c r="A240">
        <v>405160</v>
      </c>
      <c r="B240" t="s">
        <v>252</v>
      </c>
      <c r="C240" t="s">
        <v>204</v>
      </c>
      <c r="D240" s="135">
        <f>INDEX('Rates lookup'!G:G,MATCH('Fringe by acct'!E240,'Rates lookup'!H:H,0))</f>
        <v>40.799999999999997</v>
      </c>
      <c r="E240" s="77">
        <f>INDEX('Rates lookup'!H:H,MATCH('Fringe by acct'!F240,'Rates lookup'!I:I,0))</f>
        <v>40.799999999999997</v>
      </c>
      <c r="F240" s="77">
        <f>INDEX('Rates lookup'!I:I,MATCH('Fringe by acct'!G240,'Rates lookup'!J:J,0))</f>
        <v>35.700000000000003</v>
      </c>
      <c r="G240" s="77">
        <f>INDEX('Rates lookup'!J:J,MATCH('Fringe by acct'!H240,'Rates lookup'!K:K,0))</f>
        <v>35.5</v>
      </c>
      <c r="H240" s="77">
        <f>INDEX('Rates lookup'!K:K,MATCH('Fringe by acct'!I240,'Rates lookup'!L:L,0))</f>
        <v>35.9</v>
      </c>
      <c r="I240" s="77">
        <f>INDEX('Rates lookup'!L:L,MATCH('Fringe by acct'!J240,'Rates lookup'!M:M,0))</f>
        <v>34</v>
      </c>
      <c r="J240" s="91">
        <v>34.299999999999997</v>
      </c>
      <c r="K240">
        <v>34.5</v>
      </c>
      <c r="L240" t="s">
        <v>205</v>
      </c>
      <c r="M240">
        <v>405150</v>
      </c>
      <c r="N240">
        <v>425110</v>
      </c>
    </row>
    <row r="241" spans="1:14" x14ac:dyDescent="0.3">
      <c r="A241">
        <v>405161</v>
      </c>
      <c r="B241" t="s">
        <v>253</v>
      </c>
      <c r="C241" t="s">
        <v>204</v>
      </c>
      <c r="D241" s="135">
        <f>INDEX('Rates lookup'!G:G,MATCH('Fringe by acct'!E241,'Rates lookup'!H:H,0))</f>
        <v>40.799999999999997</v>
      </c>
      <c r="E241" s="77">
        <f>INDEX('Rates lookup'!H:H,MATCH('Fringe by acct'!F241,'Rates lookup'!I:I,0))</f>
        <v>40.799999999999997</v>
      </c>
      <c r="F241" s="77">
        <f>INDEX('Rates lookup'!I:I,MATCH('Fringe by acct'!G241,'Rates lookup'!J:J,0))</f>
        <v>35.700000000000003</v>
      </c>
      <c r="G241" s="77">
        <f>INDEX('Rates lookup'!J:J,MATCH('Fringe by acct'!H241,'Rates lookup'!K:K,0))</f>
        <v>35.5</v>
      </c>
      <c r="H241" s="77">
        <f>INDEX('Rates lookup'!K:K,MATCH('Fringe by acct'!I241,'Rates lookup'!L:L,0))</f>
        <v>35.9</v>
      </c>
      <c r="I241" s="77">
        <f>INDEX('Rates lookup'!L:L,MATCH('Fringe by acct'!J241,'Rates lookup'!M:M,0))</f>
        <v>34</v>
      </c>
      <c r="J241" s="91">
        <v>34.299999999999997</v>
      </c>
      <c r="K241">
        <v>34.5</v>
      </c>
      <c r="L241" t="s">
        <v>205</v>
      </c>
      <c r="M241">
        <v>405150</v>
      </c>
      <c r="N241">
        <v>425110</v>
      </c>
    </row>
    <row r="242" spans="1:14" x14ac:dyDescent="0.3">
      <c r="A242">
        <v>405162</v>
      </c>
      <c r="B242" t="s">
        <v>254</v>
      </c>
      <c r="C242" t="s">
        <v>204</v>
      </c>
      <c r="D242" s="135">
        <f>INDEX('Rates lookup'!G:G,MATCH('Fringe by acct'!E242,'Rates lookup'!H:H,0))</f>
        <v>40.799999999999997</v>
      </c>
      <c r="E242" s="77">
        <f>INDEX('Rates lookup'!H:H,MATCH('Fringe by acct'!F242,'Rates lookup'!I:I,0))</f>
        <v>40.799999999999997</v>
      </c>
      <c r="F242" s="77">
        <f>INDEX('Rates lookup'!I:I,MATCH('Fringe by acct'!G242,'Rates lookup'!J:J,0))</f>
        <v>35.700000000000003</v>
      </c>
      <c r="G242" s="77">
        <f>INDEX('Rates lookup'!J:J,MATCH('Fringe by acct'!H242,'Rates lookup'!K:K,0))</f>
        <v>35.5</v>
      </c>
      <c r="H242" s="77">
        <f>INDEX('Rates lookup'!K:K,MATCH('Fringe by acct'!I242,'Rates lookup'!L:L,0))</f>
        <v>35.9</v>
      </c>
      <c r="I242" s="77">
        <f>INDEX('Rates lookup'!L:L,MATCH('Fringe by acct'!J242,'Rates lookup'!M:M,0))</f>
        <v>34</v>
      </c>
      <c r="J242" s="91">
        <v>34.299999999999997</v>
      </c>
      <c r="K242">
        <v>34.5</v>
      </c>
      <c r="L242" t="s">
        <v>205</v>
      </c>
      <c r="M242">
        <v>405150</v>
      </c>
      <c r="N242">
        <v>425110</v>
      </c>
    </row>
    <row r="243" spans="1:14" x14ac:dyDescent="0.3">
      <c r="A243">
        <v>405200</v>
      </c>
      <c r="B243" t="s">
        <v>255</v>
      </c>
      <c r="C243" t="s">
        <v>29</v>
      </c>
      <c r="D243" s="135">
        <f>INDEX('Rates lookup'!G:G,MATCH('Fringe by acct'!E243,'Rates lookup'!H:H,0))</f>
        <v>40.799999999999997</v>
      </c>
      <c r="E243" s="77">
        <f>INDEX('Rates lookup'!H:H,MATCH('Fringe by acct'!F243,'Rates lookup'!I:I,0))</f>
        <v>40.799999999999997</v>
      </c>
      <c r="F243" s="77">
        <f>INDEX('Rates lookup'!I:I,MATCH('Fringe by acct'!G243,'Rates lookup'!J:J,0))</f>
        <v>40</v>
      </c>
      <c r="G243" s="77">
        <f>INDEX('Rates lookup'!J:J,MATCH('Fringe by acct'!H243,'Rates lookup'!K:K,0))</f>
        <v>39.1</v>
      </c>
      <c r="H243" s="77">
        <f>INDEX('Rates lookup'!K:K,MATCH('Fringe by acct'!I243,'Rates lookup'!L:L,0))</f>
        <v>37.9</v>
      </c>
      <c r="I243" s="77">
        <f>INDEX('Rates lookup'!L:L,MATCH('Fringe by acct'!J243,'Rates lookup'!M:M,0))</f>
        <v>37.299999999999997</v>
      </c>
      <c r="J243" s="91">
        <v>37</v>
      </c>
      <c r="K243">
        <v>36.4</v>
      </c>
      <c r="L243">
        <v>36.6</v>
      </c>
      <c r="M243">
        <v>405150</v>
      </c>
      <c r="N243">
        <v>425110</v>
      </c>
    </row>
    <row r="244" spans="1:14" x14ac:dyDescent="0.3">
      <c r="A244">
        <v>405230</v>
      </c>
      <c r="B244" t="s">
        <v>256</v>
      </c>
      <c r="C244" t="s">
        <v>29</v>
      </c>
      <c r="D244" s="135">
        <f>INDEX('Rates lookup'!G:G,MATCH('Fringe by acct'!E244,'Rates lookup'!H:H,0))</f>
        <v>40.799999999999997</v>
      </c>
      <c r="E244" s="77">
        <f>INDEX('Rates lookup'!H:H,MATCH('Fringe by acct'!F244,'Rates lookup'!I:I,0))</f>
        <v>40.799999999999997</v>
      </c>
      <c r="F244" s="77">
        <f>INDEX('Rates lookup'!I:I,MATCH('Fringe by acct'!G244,'Rates lookup'!J:J,0))</f>
        <v>40</v>
      </c>
      <c r="G244" s="77">
        <f>INDEX('Rates lookup'!J:J,MATCH('Fringe by acct'!H244,'Rates lookup'!K:K,0))</f>
        <v>39.1</v>
      </c>
      <c r="H244" s="77">
        <f>INDEX('Rates lookup'!K:K,MATCH('Fringe by acct'!I244,'Rates lookup'!L:L,0))</f>
        <v>37.9</v>
      </c>
      <c r="I244" s="77">
        <f>INDEX('Rates lookup'!L:L,MATCH('Fringe by acct'!J244,'Rates lookup'!M:M,0))</f>
        <v>37.299999999999997</v>
      </c>
      <c r="J244" s="91">
        <v>37</v>
      </c>
      <c r="K244">
        <v>36.4</v>
      </c>
      <c r="L244">
        <v>36.6</v>
      </c>
      <c r="M244">
        <v>405150</v>
      </c>
      <c r="N244">
        <v>425110</v>
      </c>
    </row>
    <row r="245" spans="1:14" x14ac:dyDescent="0.3">
      <c r="A245">
        <v>405231</v>
      </c>
      <c r="B245" t="s">
        <v>257</v>
      </c>
      <c r="C245" t="s">
        <v>29</v>
      </c>
      <c r="D245" s="135">
        <f>INDEX('Rates lookup'!G:G,MATCH('Fringe by acct'!E245,'Rates lookup'!H:H,0))</f>
        <v>40.799999999999997</v>
      </c>
      <c r="E245" s="77">
        <f>INDEX('Rates lookup'!H:H,MATCH('Fringe by acct'!F245,'Rates lookup'!I:I,0))</f>
        <v>40.799999999999997</v>
      </c>
      <c r="F245" s="77">
        <f>INDEX('Rates lookup'!I:I,MATCH('Fringe by acct'!G245,'Rates lookup'!J:J,0))</f>
        <v>40</v>
      </c>
      <c r="G245" s="77">
        <f>INDEX('Rates lookup'!J:J,MATCH('Fringe by acct'!H245,'Rates lookup'!K:K,0))</f>
        <v>39.1</v>
      </c>
      <c r="H245" s="77">
        <f>INDEX('Rates lookup'!K:K,MATCH('Fringe by acct'!I245,'Rates lookup'!L:L,0))</f>
        <v>37.9</v>
      </c>
      <c r="I245" s="77">
        <f>INDEX('Rates lookup'!L:L,MATCH('Fringe by acct'!J245,'Rates lookup'!M:M,0))</f>
        <v>37.299999999999997</v>
      </c>
      <c r="J245" s="91">
        <v>37</v>
      </c>
      <c r="K245">
        <v>36.4</v>
      </c>
      <c r="L245">
        <v>36.6</v>
      </c>
      <c r="M245">
        <v>405150</v>
      </c>
      <c r="N245">
        <v>425110</v>
      </c>
    </row>
    <row r="246" spans="1:14" x14ac:dyDescent="0.3">
      <c r="A246">
        <v>405241</v>
      </c>
      <c r="B246" t="s">
        <v>258</v>
      </c>
      <c r="C246" t="s">
        <v>29</v>
      </c>
      <c r="D246" s="135">
        <f>INDEX('Rates lookup'!G:G,MATCH('Fringe by acct'!E246,'Rates lookup'!H:H,0))</f>
        <v>40.799999999999997</v>
      </c>
      <c r="E246" s="77">
        <f>INDEX('Rates lookup'!H:H,MATCH('Fringe by acct'!F246,'Rates lookup'!I:I,0))</f>
        <v>40.799999999999997</v>
      </c>
      <c r="F246" s="77">
        <f>INDEX('Rates lookup'!I:I,MATCH('Fringe by acct'!G246,'Rates lookup'!J:J,0))</f>
        <v>40</v>
      </c>
      <c r="G246" s="77">
        <f>INDEX('Rates lookup'!J:J,MATCH('Fringe by acct'!H246,'Rates lookup'!K:K,0))</f>
        <v>39.1</v>
      </c>
      <c r="H246" s="77">
        <f>INDEX('Rates lookup'!K:K,MATCH('Fringe by acct'!I246,'Rates lookup'!L:L,0))</f>
        <v>37.9</v>
      </c>
      <c r="I246" s="77">
        <f>INDEX('Rates lookup'!L:L,MATCH('Fringe by acct'!J246,'Rates lookup'!M:M,0))</f>
        <v>37.299999999999997</v>
      </c>
      <c r="J246" s="91">
        <v>37</v>
      </c>
      <c r="K246">
        <v>36.4</v>
      </c>
      <c r="L246">
        <v>36.6</v>
      </c>
      <c r="M246">
        <v>405150</v>
      </c>
      <c r="N246">
        <v>425110</v>
      </c>
    </row>
    <row r="247" spans="1:14" x14ac:dyDescent="0.3">
      <c r="A247">
        <v>405249</v>
      </c>
      <c r="B247" t="s">
        <v>259</v>
      </c>
      <c r="C247" t="s">
        <v>29</v>
      </c>
      <c r="D247" s="135">
        <f>INDEX('Rates lookup'!G:G,MATCH('Fringe by acct'!E247,'Rates lookup'!H:H,0))</f>
        <v>40.799999999999997</v>
      </c>
      <c r="E247" s="77">
        <f>INDEX('Rates lookup'!H:H,MATCH('Fringe by acct'!F247,'Rates lookup'!I:I,0))</f>
        <v>40.799999999999997</v>
      </c>
      <c r="F247" s="77">
        <f>INDEX('Rates lookup'!I:I,MATCH('Fringe by acct'!G247,'Rates lookup'!J:J,0))</f>
        <v>40</v>
      </c>
      <c r="G247" s="77">
        <f>INDEX('Rates lookup'!J:J,MATCH('Fringe by acct'!H247,'Rates lookup'!K:K,0))</f>
        <v>39.1</v>
      </c>
      <c r="H247" s="77">
        <f>INDEX('Rates lookup'!K:K,MATCH('Fringe by acct'!I247,'Rates lookup'!L:L,0))</f>
        <v>37.9</v>
      </c>
      <c r="I247" s="77">
        <f>INDEX('Rates lookup'!L:L,MATCH('Fringe by acct'!J247,'Rates lookup'!M:M,0))</f>
        <v>37.299999999999997</v>
      </c>
      <c r="J247" s="91">
        <v>37</v>
      </c>
      <c r="K247">
        <v>36.4</v>
      </c>
      <c r="L247">
        <v>36.6</v>
      </c>
      <c r="M247">
        <v>405150</v>
      </c>
      <c r="N247">
        <v>425110</v>
      </c>
    </row>
    <row r="248" spans="1:14" x14ac:dyDescent="0.3">
      <c r="A248">
        <v>405250</v>
      </c>
      <c r="B248" t="s">
        <v>260</v>
      </c>
      <c r="C248" t="s">
        <v>65</v>
      </c>
      <c r="D248" s="135">
        <f>INDEX('Rates lookup'!G:G,MATCH('Fringe by acct'!E248,'Rates lookup'!H:H,0))</f>
        <v>11.7</v>
      </c>
      <c r="E248" s="77">
        <f>INDEX('Rates lookup'!H:H,MATCH('Fringe by acct'!F248,'Rates lookup'!I:I,0))</f>
        <v>14.2</v>
      </c>
      <c r="F248" s="77">
        <f>INDEX('Rates lookup'!I:I,MATCH('Fringe by acct'!G248,'Rates lookup'!J:J,0))</f>
        <v>14.6</v>
      </c>
      <c r="G248" s="77">
        <f>INDEX('Rates lookup'!J:J,MATCH('Fringe by acct'!H248,'Rates lookup'!K:K,0))</f>
        <v>15</v>
      </c>
      <c r="H248" s="77">
        <f>INDEX('Rates lookup'!K:K,MATCH('Fringe by acct'!I248,'Rates lookup'!L:L,0))</f>
        <v>16.5</v>
      </c>
      <c r="I248" s="77">
        <f>INDEX('Rates lookup'!L:L,MATCH('Fringe by acct'!J248,'Rates lookup'!M:M,0))</f>
        <v>16</v>
      </c>
      <c r="J248" s="91">
        <v>17.7</v>
      </c>
      <c r="K248">
        <v>15.8</v>
      </c>
      <c r="L248">
        <v>15.8</v>
      </c>
      <c r="M248">
        <v>405250</v>
      </c>
      <c r="N248">
        <v>425210</v>
      </c>
    </row>
    <row r="249" spans="1:14" x14ac:dyDescent="0.3">
      <c r="A249">
        <v>405300</v>
      </c>
      <c r="B249" t="s">
        <v>261</v>
      </c>
      <c r="C249" t="s">
        <v>65</v>
      </c>
      <c r="D249" s="135">
        <f>INDEX('Rates lookup'!G:G,MATCH('Fringe by acct'!E249,'Rates lookup'!H:H,0))</f>
        <v>11.7</v>
      </c>
      <c r="E249" s="77">
        <f>INDEX('Rates lookup'!H:H,MATCH('Fringe by acct'!F249,'Rates lookup'!I:I,0))</f>
        <v>14.2</v>
      </c>
      <c r="F249" s="77">
        <f>INDEX('Rates lookup'!I:I,MATCH('Fringe by acct'!G249,'Rates lookup'!J:J,0))</f>
        <v>14.6</v>
      </c>
      <c r="G249" s="77">
        <f>INDEX('Rates lookup'!J:J,MATCH('Fringe by acct'!H249,'Rates lookup'!K:K,0))</f>
        <v>15</v>
      </c>
      <c r="H249" s="77">
        <f>INDEX('Rates lookup'!K:K,MATCH('Fringe by acct'!I249,'Rates lookup'!L:L,0))</f>
        <v>16.5</v>
      </c>
      <c r="I249" s="77">
        <f>INDEX('Rates lookup'!L:L,MATCH('Fringe by acct'!J249,'Rates lookup'!M:M,0))</f>
        <v>16</v>
      </c>
      <c r="J249" s="91">
        <v>17.7</v>
      </c>
      <c r="K249">
        <v>15.8</v>
      </c>
      <c r="L249">
        <v>15.8</v>
      </c>
      <c r="M249">
        <v>405250</v>
      </c>
      <c r="N249">
        <v>425210</v>
      </c>
    </row>
    <row r="250" spans="1:14" x14ac:dyDescent="0.3">
      <c r="A250">
        <v>405330</v>
      </c>
      <c r="B250" t="s">
        <v>262</v>
      </c>
      <c r="C250" t="s">
        <v>65</v>
      </c>
      <c r="D250" s="135">
        <f>INDEX('Rates lookup'!G:G,MATCH('Fringe by acct'!E250,'Rates lookup'!H:H,0))</f>
        <v>11.7</v>
      </c>
      <c r="E250" s="77">
        <f>INDEX('Rates lookup'!H:H,MATCH('Fringe by acct'!F250,'Rates lookup'!I:I,0))</f>
        <v>14.2</v>
      </c>
      <c r="F250" s="77">
        <f>INDEX('Rates lookup'!I:I,MATCH('Fringe by acct'!G250,'Rates lookup'!J:J,0))</f>
        <v>14.6</v>
      </c>
      <c r="G250" s="77">
        <f>INDEX('Rates lookup'!J:J,MATCH('Fringe by acct'!H250,'Rates lookup'!K:K,0))</f>
        <v>15</v>
      </c>
      <c r="H250" s="77">
        <f>INDEX('Rates lookup'!K:K,MATCH('Fringe by acct'!I250,'Rates lookup'!L:L,0))</f>
        <v>16.5</v>
      </c>
      <c r="I250" s="77">
        <f>INDEX('Rates lookup'!L:L,MATCH('Fringe by acct'!J250,'Rates lookup'!M:M,0))</f>
        <v>16</v>
      </c>
      <c r="J250" s="91">
        <v>17.7</v>
      </c>
      <c r="K250">
        <v>15.8</v>
      </c>
      <c r="L250">
        <v>15.8</v>
      </c>
      <c r="M250">
        <v>405250</v>
      </c>
      <c r="N250">
        <v>425210</v>
      </c>
    </row>
    <row r="251" spans="1:14" x14ac:dyDescent="0.3">
      <c r="A251">
        <v>405331</v>
      </c>
      <c r="B251" t="s">
        <v>263</v>
      </c>
      <c r="C251" t="s">
        <v>65</v>
      </c>
      <c r="D251" s="135">
        <f>INDEX('Rates lookup'!G:G,MATCH('Fringe by acct'!E251,'Rates lookup'!H:H,0))</f>
        <v>11.7</v>
      </c>
      <c r="E251" s="77">
        <f>INDEX('Rates lookup'!H:H,MATCH('Fringe by acct'!F251,'Rates lookup'!I:I,0))</f>
        <v>14.2</v>
      </c>
      <c r="F251" s="77">
        <f>INDEX('Rates lookup'!I:I,MATCH('Fringe by acct'!G251,'Rates lookup'!J:J,0))</f>
        <v>14.6</v>
      </c>
      <c r="G251" s="77">
        <f>INDEX('Rates lookup'!J:J,MATCH('Fringe by acct'!H251,'Rates lookup'!K:K,0))</f>
        <v>15</v>
      </c>
      <c r="H251" s="77">
        <f>INDEX('Rates lookup'!K:K,MATCH('Fringe by acct'!I251,'Rates lookup'!L:L,0))</f>
        <v>16.5</v>
      </c>
      <c r="I251" s="77">
        <f>INDEX('Rates lookup'!L:L,MATCH('Fringe by acct'!J251,'Rates lookup'!M:M,0))</f>
        <v>16</v>
      </c>
      <c r="J251" s="91">
        <v>17.7</v>
      </c>
      <c r="K251">
        <v>15.8</v>
      </c>
      <c r="L251">
        <v>15.8</v>
      </c>
      <c r="M251">
        <v>405250</v>
      </c>
      <c r="N251">
        <v>425210</v>
      </c>
    </row>
    <row r="252" spans="1:14" x14ac:dyDescent="0.3">
      <c r="A252">
        <v>405341</v>
      </c>
      <c r="B252" t="s">
        <v>264</v>
      </c>
      <c r="C252" t="s">
        <v>65</v>
      </c>
      <c r="D252" s="135">
        <f>INDEX('Rates lookup'!G:G,MATCH('Fringe by acct'!E252,'Rates lookup'!H:H,0))</f>
        <v>11.7</v>
      </c>
      <c r="E252" s="77">
        <f>INDEX('Rates lookup'!H:H,MATCH('Fringe by acct'!F252,'Rates lookup'!I:I,0))</f>
        <v>14.2</v>
      </c>
      <c r="F252" s="77">
        <f>INDEX('Rates lookup'!I:I,MATCH('Fringe by acct'!G252,'Rates lookup'!J:J,0))</f>
        <v>14.6</v>
      </c>
      <c r="G252" s="77">
        <f>INDEX('Rates lookup'!J:J,MATCH('Fringe by acct'!H252,'Rates lookup'!K:K,0))</f>
        <v>15</v>
      </c>
      <c r="H252" s="77">
        <f>INDEX('Rates lookup'!K:K,MATCH('Fringe by acct'!I252,'Rates lookup'!L:L,0))</f>
        <v>16.5</v>
      </c>
      <c r="I252" s="77">
        <f>INDEX('Rates lookup'!L:L,MATCH('Fringe by acct'!J252,'Rates lookup'!M:M,0))</f>
        <v>16</v>
      </c>
      <c r="J252" s="91">
        <v>17.7</v>
      </c>
      <c r="K252">
        <v>15.8</v>
      </c>
      <c r="L252">
        <v>15.8</v>
      </c>
      <c r="M252">
        <v>405250</v>
      </c>
      <c r="N252">
        <v>425210</v>
      </c>
    </row>
    <row r="253" spans="1:14" x14ac:dyDescent="0.3">
      <c r="A253">
        <v>405349</v>
      </c>
      <c r="B253" t="s">
        <v>265</v>
      </c>
      <c r="C253" t="s">
        <v>65</v>
      </c>
      <c r="D253" s="135">
        <f>INDEX('Rates lookup'!G:G,MATCH('Fringe by acct'!E253,'Rates lookup'!H:H,0))</f>
        <v>11.7</v>
      </c>
      <c r="E253" s="77">
        <f>INDEX('Rates lookup'!H:H,MATCH('Fringe by acct'!F253,'Rates lookup'!I:I,0))</f>
        <v>14.2</v>
      </c>
      <c r="F253" s="77">
        <f>INDEX('Rates lookup'!I:I,MATCH('Fringe by acct'!G253,'Rates lookup'!J:J,0))</f>
        <v>14.6</v>
      </c>
      <c r="G253" s="77">
        <f>INDEX('Rates lookup'!J:J,MATCH('Fringe by acct'!H253,'Rates lookup'!K:K,0))</f>
        <v>15</v>
      </c>
      <c r="H253" s="77">
        <f>INDEX('Rates lookup'!K:K,MATCH('Fringe by acct'!I253,'Rates lookup'!L:L,0))</f>
        <v>16.5</v>
      </c>
      <c r="I253" s="77">
        <f>INDEX('Rates lookup'!L:L,MATCH('Fringe by acct'!J253,'Rates lookup'!M:M,0))</f>
        <v>16</v>
      </c>
      <c r="J253" s="91">
        <v>17.7</v>
      </c>
      <c r="K253">
        <v>15.8</v>
      </c>
      <c r="L253">
        <v>15.8</v>
      </c>
      <c r="M253">
        <v>405250</v>
      </c>
      <c r="N253">
        <v>425210</v>
      </c>
    </row>
    <row r="254" spans="1:14" x14ac:dyDescent="0.3">
      <c r="A254">
        <v>405350</v>
      </c>
      <c r="B254" t="s">
        <v>266</v>
      </c>
      <c r="C254" t="s">
        <v>65</v>
      </c>
      <c r="D254" s="135">
        <f>INDEX('Rates lookup'!G:G,MATCH('Fringe by acct'!E254,'Rates lookup'!H:H,0))</f>
        <v>11.7</v>
      </c>
      <c r="E254" s="77">
        <f>INDEX('Rates lookup'!H:H,MATCH('Fringe by acct'!F254,'Rates lookup'!I:I,0))</f>
        <v>14.2</v>
      </c>
      <c r="F254" s="77">
        <f>INDEX('Rates lookup'!I:I,MATCH('Fringe by acct'!G254,'Rates lookup'!J:J,0))</f>
        <v>14.6</v>
      </c>
      <c r="G254" s="77">
        <f>INDEX('Rates lookup'!J:J,MATCH('Fringe by acct'!H254,'Rates lookup'!K:K,0))</f>
        <v>15</v>
      </c>
      <c r="H254" s="77">
        <f>INDEX('Rates lookup'!K:K,MATCH('Fringe by acct'!I254,'Rates lookup'!L:L,0))</f>
        <v>16.5</v>
      </c>
      <c r="I254" s="77">
        <f>INDEX('Rates lookup'!L:L,MATCH('Fringe by acct'!J254,'Rates lookup'!M:M,0))</f>
        <v>16</v>
      </c>
      <c r="J254" s="91">
        <v>17.7</v>
      </c>
      <c r="K254">
        <v>15.8</v>
      </c>
      <c r="L254">
        <v>15.8</v>
      </c>
      <c r="M254">
        <v>405350</v>
      </c>
      <c r="N254">
        <v>425310</v>
      </c>
    </row>
    <row r="255" spans="1:14" x14ac:dyDescent="0.3">
      <c r="A255">
        <v>405400</v>
      </c>
      <c r="B255" t="s">
        <v>266</v>
      </c>
      <c r="C255" t="s">
        <v>65</v>
      </c>
      <c r="D255" s="135">
        <f>INDEX('Rates lookup'!G:G,MATCH('Fringe by acct'!E255,'Rates lookup'!H:H,0))</f>
        <v>11.7</v>
      </c>
      <c r="E255" s="77">
        <f>INDEX('Rates lookup'!H:H,MATCH('Fringe by acct'!F255,'Rates lookup'!I:I,0))</f>
        <v>14.2</v>
      </c>
      <c r="F255" s="77">
        <f>INDEX('Rates lookup'!I:I,MATCH('Fringe by acct'!G255,'Rates lookup'!J:J,0))</f>
        <v>14.6</v>
      </c>
      <c r="G255" s="77">
        <f>INDEX('Rates lookup'!J:J,MATCH('Fringe by acct'!H255,'Rates lookup'!K:K,0))</f>
        <v>15</v>
      </c>
      <c r="H255" s="77">
        <f>INDEX('Rates lookup'!K:K,MATCH('Fringe by acct'!I255,'Rates lookup'!L:L,0))</f>
        <v>16.5</v>
      </c>
      <c r="I255" s="77">
        <f>INDEX('Rates lookup'!L:L,MATCH('Fringe by acct'!J255,'Rates lookup'!M:M,0))</f>
        <v>16</v>
      </c>
      <c r="J255" s="91">
        <v>17.7</v>
      </c>
      <c r="K255">
        <v>15.8</v>
      </c>
      <c r="L255">
        <v>15.8</v>
      </c>
      <c r="M255">
        <v>405350</v>
      </c>
      <c r="N255">
        <v>425310</v>
      </c>
    </row>
    <row r="256" spans="1:14" x14ac:dyDescent="0.3">
      <c r="A256">
        <v>405430</v>
      </c>
      <c r="B256" t="s">
        <v>267</v>
      </c>
      <c r="C256" t="s">
        <v>65</v>
      </c>
      <c r="D256" s="135">
        <f>INDEX('Rates lookup'!G:G,MATCH('Fringe by acct'!E256,'Rates lookup'!H:H,0))</f>
        <v>11.7</v>
      </c>
      <c r="E256" s="77">
        <f>INDEX('Rates lookup'!H:H,MATCH('Fringe by acct'!F256,'Rates lookup'!I:I,0))</f>
        <v>14.2</v>
      </c>
      <c r="F256" s="77">
        <f>INDEX('Rates lookup'!I:I,MATCH('Fringe by acct'!G256,'Rates lookup'!J:J,0))</f>
        <v>14.6</v>
      </c>
      <c r="G256" s="77">
        <f>INDEX('Rates lookup'!J:J,MATCH('Fringe by acct'!H256,'Rates lookup'!K:K,0))</f>
        <v>15</v>
      </c>
      <c r="H256" s="77">
        <f>INDEX('Rates lookup'!K:K,MATCH('Fringe by acct'!I256,'Rates lookup'!L:L,0))</f>
        <v>16.5</v>
      </c>
      <c r="I256" s="77">
        <f>INDEX('Rates lookup'!L:L,MATCH('Fringe by acct'!J256,'Rates lookup'!M:M,0))</f>
        <v>16</v>
      </c>
      <c r="J256" s="91">
        <v>17.7</v>
      </c>
      <c r="K256">
        <v>15.8</v>
      </c>
      <c r="L256">
        <v>15.8</v>
      </c>
      <c r="M256">
        <v>405350</v>
      </c>
      <c r="N256">
        <v>425310</v>
      </c>
    </row>
    <row r="257" spans="1:14" x14ac:dyDescent="0.3">
      <c r="A257">
        <v>405431</v>
      </c>
      <c r="B257" t="s">
        <v>268</v>
      </c>
      <c r="C257" t="s">
        <v>65</v>
      </c>
      <c r="D257" s="135">
        <f>INDEX('Rates lookup'!G:G,MATCH('Fringe by acct'!E257,'Rates lookup'!H:H,0))</f>
        <v>11.7</v>
      </c>
      <c r="E257" s="77">
        <f>INDEX('Rates lookup'!H:H,MATCH('Fringe by acct'!F257,'Rates lookup'!I:I,0))</f>
        <v>14.2</v>
      </c>
      <c r="F257" s="77">
        <f>INDEX('Rates lookup'!I:I,MATCH('Fringe by acct'!G257,'Rates lookup'!J:J,0))</f>
        <v>14.6</v>
      </c>
      <c r="G257" s="77">
        <f>INDEX('Rates lookup'!J:J,MATCH('Fringe by acct'!H257,'Rates lookup'!K:K,0))</f>
        <v>15</v>
      </c>
      <c r="H257" s="77">
        <f>INDEX('Rates lookup'!K:K,MATCH('Fringe by acct'!I257,'Rates lookup'!L:L,0))</f>
        <v>16.5</v>
      </c>
      <c r="I257" s="77">
        <f>INDEX('Rates lookup'!L:L,MATCH('Fringe by acct'!J257,'Rates lookup'!M:M,0))</f>
        <v>16</v>
      </c>
      <c r="J257" s="91">
        <v>17.7</v>
      </c>
      <c r="K257">
        <v>15.8</v>
      </c>
      <c r="L257">
        <v>15.8</v>
      </c>
      <c r="M257">
        <v>405350</v>
      </c>
      <c r="N257">
        <v>425310</v>
      </c>
    </row>
    <row r="258" spans="1:14" x14ac:dyDescent="0.3">
      <c r="A258">
        <v>405441</v>
      </c>
      <c r="B258" t="s">
        <v>269</v>
      </c>
      <c r="C258" t="s">
        <v>65</v>
      </c>
      <c r="D258" s="135">
        <f>INDEX('Rates lookup'!G:G,MATCH('Fringe by acct'!E258,'Rates lookup'!H:H,0))</f>
        <v>11.7</v>
      </c>
      <c r="E258" s="77">
        <f>INDEX('Rates lookup'!H:H,MATCH('Fringe by acct'!F258,'Rates lookup'!I:I,0))</f>
        <v>14.2</v>
      </c>
      <c r="F258" s="77">
        <f>INDEX('Rates lookup'!I:I,MATCH('Fringe by acct'!G258,'Rates lookup'!J:J,0))</f>
        <v>14.6</v>
      </c>
      <c r="G258" s="77">
        <f>INDEX('Rates lookup'!J:J,MATCH('Fringe by acct'!H258,'Rates lookup'!K:K,0))</f>
        <v>15</v>
      </c>
      <c r="H258" s="77">
        <f>INDEX('Rates lookup'!K:K,MATCH('Fringe by acct'!I258,'Rates lookup'!L:L,0))</f>
        <v>16.5</v>
      </c>
      <c r="I258" s="77">
        <f>INDEX('Rates lookup'!L:L,MATCH('Fringe by acct'!J258,'Rates lookup'!M:M,0))</f>
        <v>16</v>
      </c>
      <c r="J258" s="91">
        <v>17.7</v>
      </c>
      <c r="K258">
        <v>15.8</v>
      </c>
      <c r="L258">
        <v>15.8</v>
      </c>
      <c r="M258">
        <v>405350</v>
      </c>
      <c r="N258">
        <v>425310</v>
      </c>
    </row>
    <row r="259" spans="1:14" x14ac:dyDescent="0.3">
      <c r="A259">
        <v>405449</v>
      </c>
      <c r="B259" t="s">
        <v>270</v>
      </c>
      <c r="C259" t="s">
        <v>65</v>
      </c>
      <c r="D259" s="135">
        <f>INDEX('Rates lookup'!G:G,MATCH('Fringe by acct'!E259,'Rates lookup'!H:H,0))</f>
        <v>11.7</v>
      </c>
      <c r="E259" s="77">
        <f>INDEX('Rates lookup'!H:H,MATCH('Fringe by acct'!F259,'Rates lookup'!I:I,0))</f>
        <v>14.2</v>
      </c>
      <c r="F259" s="77">
        <f>INDEX('Rates lookup'!I:I,MATCH('Fringe by acct'!G259,'Rates lookup'!J:J,0))</f>
        <v>14.6</v>
      </c>
      <c r="G259" s="77">
        <f>INDEX('Rates lookup'!J:J,MATCH('Fringe by acct'!H259,'Rates lookup'!K:K,0))</f>
        <v>15</v>
      </c>
      <c r="H259" s="77">
        <f>INDEX('Rates lookup'!K:K,MATCH('Fringe by acct'!I259,'Rates lookup'!L:L,0))</f>
        <v>16.5</v>
      </c>
      <c r="I259" s="77">
        <f>INDEX('Rates lookup'!L:L,MATCH('Fringe by acct'!J259,'Rates lookup'!M:M,0))</f>
        <v>16</v>
      </c>
      <c r="J259" s="91">
        <v>17.7</v>
      </c>
      <c r="K259">
        <v>15.8</v>
      </c>
      <c r="L259">
        <v>15.8</v>
      </c>
      <c r="M259">
        <v>405350</v>
      </c>
      <c r="N259">
        <v>425310</v>
      </c>
    </row>
    <row r="260" spans="1:14" x14ac:dyDescent="0.3">
      <c r="A260">
        <v>405490</v>
      </c>
      <c r="B260" t="s">
        <v>271</v>
      </c>
      <c r="C260" t="s">
        <v>29</v>
      </c>
      <c r="D260" s="135">
        <f>INDEX('Rates lookup'!G:G,MATCH('Fringe by acct'!E260,'Rates lookup'!H:H,0))</f>
        <v>40.799999999999997</v>
      </c>
      <c r="E260" s="77">
        <f>INDEX('Rates lookup'!H:H,MATCH('Fringe by acct'!F260,'Rates lookup'!I:I,0))</f>
        <v>40.799999999999997</v>
      </c>
      <c r="F260" s="77">
        <f>INDEX('Rates lookup'!I:I,MATCH('Fringe by acct'!G260,'Rates lookup'!J:J,0))</f>
        <v>40</v>
      </c>
      <c r="G260" s="77">
        <f>INDEX('Rates lookup'!J:J,MATCH('Fringe by acct'!H260,'Rates lookup'!K:K,0))</f>
        <v>39.1</v>
      </c>
      <c r="H260" s="77">
        <f>INDEX('Rates lookup'!K:K,MATCH('Fringe by acct'!I260,'Rates lookup'!L:L,0))</f>
        <v>37.9</v>
      </c>
      <c r="I260" s="77">
        <f>INDEX('Rates lookup'!L:L,MATCH('Fringe by acct'!J260,'Rates lookup'!M:M,0))</f>
        <v>37.299999999999997</v>
      </c>
      <c r="J260" s="91">
        <v>37</v>
      </c>
      <c r="K260">
        <v>36.4</v>
      </c>
      <c r="L260">
        <v>36.6</v>
      </c>
      <c r="M260">
        <v>405350</v>
      </c>
      <c r="N260">
        <v>425310</v>
      </c>
    </row>
    <row r="261" spans="1:14" x14ac:dyDescent="0.3">
      <c r="A261">
        <v>405510</v>
      </c>
      <c r="B261" t="s">
        <v>272</v>
      </c>
      <c r="C261" t="s">
        <v>29</v>
      </c>
      <c r="D261" s="135">
        <f>INDEX('Rates lookup'!G:G,MATCH('Fringe by acct'!E261,'Rates lookup'!H:H,0))</f>
        <v>40.799999999999997</v>
      </c>
      <c r="E261" s="77">
        <f>INDEX('Rates lookup'!H:H,MATCH('Fringe by acct'!F261,'Rates lookup'!I:I,0))</f>
        <v>40.799999999999997</v>
      </c>
      <c r="F261" s="77">
        <f>INDEX('Rates lookup'!I:I,MATCH('Fringe by acct'!G261,'Rates lookup'!J:J,0))</f>
        <v>40</v>
      </c>
      <c r="G261" s="77">
        <f>INDEX('Rates lookup'!J:J,MATCH('Fringe by acct'!H261,'Rates lookup'!K:K,0))</f>
        <v>39.1</v>
      </c>
      <c r="H261" s="77">
        <f>INDEX('Rates lookup'!K:K,MATCH('Fringe by acct'!I261,'Rates lookup'!L:L,0))</f>
        <v>37.9</v>
      </c>
      <c r="I261" s="77">
        <f>INDEX('Rates lookup'!L:L,MATCH('Fringe by acct'!J261,'Rates lookup'!M:M,0))</f>
        <v>37.299999999999997</v>
      </c>
      <c r="J261" s="91">
        <v>37</v>
      </c>
      <c r="K261">
        <v>36.4</v>
      </c>
      <c r="L261">
        <v>36.6</v>
      </c>
      <c r="M261">
        <v>405350</v>
      </c>
      <c r="N261">
        <v>425310</v>
      </c>
    </row>
    <row r="262" spans="1:14" x14ac:dyDescent="0.3">
      <c r="A262">
        <v>405511</v>
      </c>
      <c r="B262" t="s">
        <v>273</v>
      </c>
      <c r="C262" t="s">
        <v>29</v>
      </c>
      <c r="D262" s="135">
        <f>INDEX('Rates lookup'!G:G,MATCH('Fringe by acct'!E262,'Rates lookup'!H:H,0))</f>
        <v>40.799999999999997</v>
      </c>
      <c r="E262" s="77">
        <f>INDEX('Rates lookup'!H:H,MATCH('Fringe by acct'!F262,'Rates lookup'!I:I,0))</f>
        <v>40.799999999999997</v>
      </c>
      <c r="F262" s="77">
        <f>INDEX('Rates lookup'!I:I,MATCH('Fringe by acct'!G262,'Rates lookup'!J:J,0))</f>
        <v>40</v>
      </c>
      <c r="G262" s="77">
        <f>INDEX('Rates lookup'!J:J,MATCH('Fringe by acct'!H262,'Rates lookup'!K:K,0))</f>
        <v>39.1</v>
      </c>
      <c r="H262" s="77">
        <f>INDEX('Rates lookup'!K:K,MATCH('Fringe by acct'!I262,'Rates lookup'!L:L,0))</f>
        <v>37.9</v>
      </c>
      <c r="I262" s="77">
        <f>INDEX('Rates lookup'!L:L,MATCH('Fringe by acct'!J262,'Rates lookup'!M:M,0))</f>
        <v>37.299999999999997</v>
      </c>
      <c r="J262" s="91">
        <v>37</v>
      </c>
      <c r="K262">
        <v>36.4</v>
      </c>
      <c r="L262">
        <v>36.6</v>
      </c>
      <c r="M262">
        <v>405350</v>
      </c>
      <c r="N262">
        <v>425310</v>
      </c>
    </row>
    <row r="263" spans="1:14" x14ac:dyDescent="0.3">
      <c r="A263">
        <v>405526</v>
      </c>
      <c r="B263" t="s">
        <v>274</v>
      </c>
      <c r="C263" t="s">
        <v>29</v>
      </c>
      <c r="D263" s="135">
        <f>INDEX('Rates lookup'!G:G,MATCH('Fringe by acct'!E263,'Rates lookup'!H:H,0))</f>
        <v>40.799999999999997</v>
      </c>
      <c r="E263" s="77">
        <f>INDEX('Rates lookup'!H:H,MATCH('Fringe by acct'!F263,'Rates lookup'!I:I,0))</f>
        <v>40.799999999999997</v>
      </c>
      <c r="F263" s="77">
        <f>INDEX('Rates lookup'!I:I,MATCH('Fringe by acct'!G263,'Rates lookup'!J:J,0))</f>
        <v>40</v>
      </c>
      <c r="G263" s="77">
        <f>INDEX('Rates lookup'!J:J,MATCH('Fringe by acct'!H263,'Rates lookup'!K:K,0))</f>
        <v>39.1</v>
      </c>
      <c r="H263" s="77">
        <f>INDEX('Rates lookup'!K:K,MATCH('Fringe by acct'!I263,'Rates lookup'!L:L,0))</f>
        <v>37.9</v>
      </c>
      <c r="I263" s="77">
        <f>INDEX('Rates lookup'!L:L,MATCH('Fringe by acct'!J263,'Rates lookup'!M:M,0))</f>
        <v>37.299999999999997</v>
      </c>
      <c r="J263" s="91">
        <v>37</v>
      </c>
      <c r="K263">
        <v>36.4</v>
      </c>
      <c r="L263">
        <v>36.6</v>
      </c>
      <c r="M263">
        <v>405350</v>
      </c>
      <c r="N263">
        <v>425310</v>
      </c>
    </row>
    <row r="264" spans="1:14" x14ac:dyDescent="0.3">
      <c r="A264">
        <v>405930</v>
      </c>
      <c r="B264" t="s">
        <v>275</v>
      </c>
      <c r="C264" t="s">
        <v>65</v>
      </c>
      <c r="D264" s="135">
        <f>INDEX('Rates lookup'!G:G,MATCH('Fringe by acct'!E264,'Rates lookup'!H:H,0))</f>
        <v>11.7</v>
      </c>
      <c r="E264" s="77">
        <f>INDEX('Rates lookup'!H:H,MATCH('Fringe by acct'!F264,'Rates lookup'!I:I,0))</f>
        <v>14.2</v>
      </c>
      <c r="F264" s="77">
        <f>INDEX('Rates lookup'!I:I,MATCH('Fringe by acct'!G264,'Rates lookup'!J:J,0))</f>
        <v>14.6</v>
      </c>
      <c r="G264" s="77">
        <f>INDEX('Rates lookup'!J:J,MATCH('Fringe by acct'!H264,'Rates lookup'!K:K,0))</f>
        <v>15</v>
      </c>
      <c r="H264" s="77">
        <f>INDEX('Rates lookup'!K:K,MATCH('Fringe by acct'!I264,'Rates lookup'!L:L,0))</f>
        <v>16.5</v>
      </c>
      <c r="I264" s="77">
        <f>INDEX('Rates lookup'!L:L,MATCH('Fringe by acct'!J264,'Rates lookup'!M:M,0))</f>
        <v>16</v>
      </c>
      <c r="J264" s="91">
        <v>17.7</v>
      </c>
      <c r="K264">
        <v>15.8</v>
      </c>
      <c r="L264">
        <v>15.8</v>
      </c>
      <c r="M264">
        <v>405350</v>
      </c>
      <c r="N264">
        <v>425310</v>
      </c>
    </row>
    <row r="265" spans="1:14" x14ac:dyDescent="0.3">
      <c r="A265">
        <v>405995</v>
      </c>
      <c r="B265" t="s">
        <v>276</v>
      </c>
      <c r="C265" t="s">
        <v>29</v>
      </c>
      <c r="D265" s="135">
        <f>INDEX('Rates lookup'!G:G,MATCH('Fringe by acct'!E265,'Rates lookup'!H:H,0))</f>
        <v>40.799999999999997</v>
      </c>
      <c r="E265" s="77">
        <f>INDEX('Rates lookup'!H:H,MATCH('Fringe by acct'!F265,'Rates lookup'!I:I,0))</f>
        <v>40.799999999999997</v>
      </c>
      <c r="F265" s="77">
        <f>INDEX('Rates lookup'!I:I,MATCH('Fringe by acct'!G265,'Rates lookup'!J:J,0))</f>
        <v>40</v>
      </c>
      <c r="G265" s="77">
        <f>INDEX('Rates lookup'!J:J,MATCH('Fringe by acct'!H265,'Rates lookup'!K:K,0))</f>
        <v>39.1</v>
      </c>
      <c r="H265" s="77">
        <f>INDEX('Rates lookup'!K:K,MATCH('Fringe by acct'!I265,'Rates lookup'!L:L,0))</f>
        <v>37.9</v>
      </c>
      <c r="I265" s="77">
        <f>INDEX('Rates lookup'!L:L,MATCH('Fringe by acct'!J265,'Rates lookup'!M:M,0))</f>
        <v>37.299999999999997</v>
      </c>
      <c r="J265" s="91">
        <v>37</v>
      </c>
      <c r="K265">
        <v>36.4</v>
      </c>
      <c r="L265">
        <v>36.6</v>
      </c>
      <c r="M265">
        <v>405350</v>
      </c>
      <c r="N265">
        <v>425310</v>
      </c>
    </row>
    <row r="266" spans="1:14" x14ac:dyDescent="0.3">
      <c r="A266">
        <v>407500</v>
      </c>
      <c r="B266" t="s">
        <v>277</v>
      </c>
      <c r="C266" t="s">
        <v>278</v>
      </c>
      <c r="D266" s="135">
        <f>INDEX('Rates lookup'!G:G,MATCH('Fringe by acct'!E266,'Rates lookup'!H:H,0))</f>
        <v>1.5</v>
      </c>
      <c r="E266" s="77">
        <f>INDEX('Rates lookup'!H:H,MATCH('Fringe by acct'!F266,'Rates lookup'!I:I,0))</f>
        <v>1.6</v>
      </c>
      <c r="F266" s="77">
        <f>INDEX('Rates lookup'!I:I,MATCH('Fringe by acct'!G266,'Rates lookup'!J:J,0))</f>
        <v>1.8</v>
      </c>
      <c r="G266" s="77">
        <f>INDEX('Rates lookup'!J:J,MATCH('Fringe by acct'!H266,'Rates lookup'!K:K,0))</f>
        <v>1.2</v>
      </c>
      <c r="H266" s="77">
        <f>INDEX('Rates lookup'!K:K,MATCH('Fringe by acct'!I266,'Rates lookup'!L:L,0))</f>
        <v>1.7</v>
      </c>
      <c r="I266" s="77">
        <f>INDEX('Rates lookup'!L:L,MATCH('Fringe by acct'!J266,'Rates lookup'!M:M,0))</f>
        <v>1.3</v>
      </c>
      <c r="J266" s="91">
        <v>1.3</v>
      </c>
      <c r="K266">
        <v>1.1000000000000001</v>
      </c>
      <c r="L266">
        <v>0.8</v>
      </c>
      <c r="M266">
        <v>407500</v>
      </c>
      <c r="N266">
        <v>427500</v>
      </c>
    </row>
    <row r="267" spans="1:14" x14ac:dyDescent="0.3">
      <c r="A267">
        <v>407600</v>
      </c>
      <c r="B267" t="s">
        <v>279</v>
      </c>
      <c r="C267" t="s">
        <v>278</v>
      </c>
      <c r="D267" s="135">
        <f>INDEX('Rates lookup'!G:G,MATCH('Fringe by acct'!E267,'Rates lookup'!H:H,0))</f>
        <v>1.5</v>
      </c>
      <c r="E267" s="77">
        <f>INDEX('Rates lookup'!H:H,MATCH('Fringe by acct'!F267,'Rates lookup'!I:I,0))</f>
        <v>1.6</v>
      </c>
      <c r="F267" s="77">
        <f>INDEX('Rates lookup'!I:I,MATCH('Fringe by acct'!G267,'Rates lookup'!J:J,0))</f>
        <v>1.8</v>
      </c>
      <c r="G267" s="77">
        <f>INDEX('Rates lookup'!J:J,MATCH('Fringe by acct'!H267,'Rates lookup'!K:K,0))</f>
        <v>1.2</v>
      </c>
      <c r="H267" s="77">
        <f>INDEX('Rates lookup'!K:K,MATCH('Fringe by acct'!I267,'Rates lookup'!L:L,0))</f>
        <v>1.7</v>
      </c>
      <c r="I267" s="77">
        <f>INDEX('Rates lookup'!L:L,MATCH('Fringe by acct'!J267,'Rates lookup'!M:M,0))</f>
        <v>1.3</v>
      </c>
      <c r="J267" s="91">
        <v>1.3</v>
      </c>
      <c r="K267">
        <v>1.1000000000000001</v>
      </c>
      <c r="L267">
        <v>0.8</v>
      </c>
      <c r="M267">
        <v>407500</v>
      </c>
      <c r="N267">
        <v>427500</v>
      </c>
    </row>
    <row r="268" spans="1:14" x14ac:dyDescent="0.3">
      <c r="A268">
        <v>407699</v>
      </c>
      <c r="B268" t="s">
        <v>280</v>
      </c>
      <c r="C268" t="s">
        <v>278</v>
      </c>
      <c r="D268" s="135">
        <f>INDEX('Rates lookup'!G:G,MATCH('Fringe by acct'!E268,'Rates lookup'!H:H,0))</f>
        <v>1.5</v>
      </c>
      <c r="E268" s="77">
        <f>INDEX('Rates lookup'!H:H,MATCH('Fringe by acct'!F268,'Rates lookup'!I:I,0))</f>
        <v>1.6</v>
      </c>
      <c r="F268" s="77">
        <f>INDEX('Rates lookup'!I:I,MATCH('Fringe by acct'!G268,'Rates lookup'!J:J,0))</f>
        <v>1.8</v>
      </c>
      <c r="G268" s="77">
        <f>INDEX('Rates lookup'!J:J,MATCH('Fringe by acct'!H268,'Rates lookup'!K:K,0))</f>
        <v>1.2</v>
      </c>
      <c r="H268" s="77">
        <f>INDEX('Rates lookup'!K:K,MATCH('Fringe by acct'!I268,'Rates lookup'!L:L,0))</f>
        <v>1.7</v>
      </c>
      <c r="I268" s="77">
        <f>INDEX('Rates lookup'!L:L,MATCH('Fringe by acct'!J268,'Rates lookup'!M:M,0))</f>
        <v>1.3</v>
      </c>
      <c r="J268" s="91">
        <v>1.3</v>
      </c>
      <c r="K268">
        <v>1.1000000000000001</v>
      </c>
      <c r="L268">
        <v>0.8</v>
      </c>
      <c r="M268">
        <v>407500</v>
      </c>
      <c r="N268">
        <v>427500</v>
      </c>
    </row>
    <row r="269" spans="1:14" x14ac:dyDescent="0.3">
      <c r="A269">
        <v>407700</v>
      </c>
      <c r="B269" t="s">
        <v>281</v>
      </c>
      <c r="C269" t="s">
        <v>278</v>
      </c>
      <c r="D269" s="135">
        <f>INDEX('Rates lookup'!G:G,MATCH('Fringe by acct'!E269,'Rates lookup'!H:H,0))</f>
        <v>1.5</v>
      </c>
      <c r="E269" s="77">
        <f>INDEX('Rates lookup'!H:H,MATCH('Fringe by acct'!F269,'Rates lookup'!I:I,0))</f>
        <v>1.6</v>
      </c>
      <c r="F269" s="77">
        <f>INDEX('Rates lookup'!I:I,MATCH('Fringe by acct'!G269,'Rates lookup'!J:J,0))</f>
        <v>1.8</v>
      </c>
      <c r="G269" s="77">
        <f>INDEX('Rates lookup'!J:J,MATCH('Fringe by acct'!H269,'Rates lookup'!K:K,0))</f>
        <v>1.2</v>
      </c>
      <c r="H269" s="77">
        <f>INDEX('Rates lookup'!K:K,MATCH('Fringe by acct'!I269,'Rates lookup'!L:L,0))</f>
        <v>1.7</v>
      </c>
      <c r="I269" s="77">
        <f>INDEX('Rates lookup'!L:L,MATCH('Fringe by acct'!J269,'Rates lookup'!M:M,0))</f>
        <v>1.3</v>
      </c>
      <c r="J269" s="91">
        <v>1.3</v>
      </c>
      <c r="K269">
        <v>1.1000000000000001</v>
      </c>
      <c r="L269">
        <v>0.8</v>
      </c>
      <c r="M269">
        <v>407500</v>
      </c>
      <c r="N269">
        <v>427500</v>
      </c>
    </row>
    <row r="270" spans="1:14" x14ac:dyDescent="0.3">
      <c r="A270">
        <v>407701</v>
      </c>
      <c r="B270" t="s">
        <v>282</v>
      </c>
      <c r="C270" t="s">
        <v>278</v>
      </c>
      <c r="D270" s="135">
        <f>INDEX('Rates lookup'!G:G,MATCH('Fringe by acct'!E270,'Rates lookup'!H:H,0))</f>
        <v>1.5</v>
      </c>
      <c r="E270" s="77">
        <f>INDEX('Rates lookup'!H:H,MATCH('Fringe by acct'!F270,'Rates lookup'!I:I,0))</f>
        <v>1.6</v>
      </c>
      <c r="F270" s="77">
        <f>INDEX('Rates lookup'!I:I,MATCH('Fringe by acct'!G270,'Rates lookup'!J:J,0))</f>
        <v>1.8</v>
      </c>
      <c r="G270" s="77">
        <f>INDEX('Rates lookup'!J:J,MATCH('Fringe by acct'!H270,'Rates lookup'!K:K,0))</f>
        <v>1.2</v>
      </c>
      <c r="H270" s="77">
        <f>INDEX('Rates lookup'!K:K,MATCH('Fringe by acct'!I270,'Rates lookup'!L:L,0))</f>
        <v>1.7</v>
      </c>
      <c r="I270" s="77">
        <f>INDEX('Rates lookup'!L:L,MATCH('Fringe by acct'!J270,'Rates lookup'!M:M,0))</f>
        <v>1.3</v>
      </c>
      <c r="J270" s="91">
        <v>1.3</v>
      </c>
      <c r="K270">
        <v>1.1000000000000001</v>
      </c>
      <c r="L270">
        <v>0.8</v>
      </c>
      <c r="M270">
        <v>407500</v>
      </c>
      <c r="N270">
        <v>427500</v>
      </c>
    </row>
    <row r="271" spans="1:14" x14ac:dyDescent="0.3">
      <c r="A271">
        <v>407702</v>
      </c>
      <c r="B271" t="s">
        <v>283</v>
      </c>
      <c r="C271" t="s">
        <v>278</v>
      </c>
      <c r="D271" s="135">
        <f>INDEX('Rates lookup'!G:G,MATCH('Fringe by acct'!E271,'Rates lookup'!H:H,0))</f>
        <v>1.5</v>
      </c>
      <c r="E271" s="77">
        <f>INDEX('Rates lookup'!H:H,MATCH('Fringe by acct'!F271,'Rates lookup'!I:I,0))</f>
        <v>1.6</v>
      </c>
      <c r="F271" s="77">
        <f>INDEX('Rates lookup'!I:I,MATCH('Fringe by acct'!G271,'Rates lookup'!J:J,0))</f>
        <v>1.8</v>
      </c>
      <c r="G271" s="77">
        <f>INDEX('Rates lookup'!J:J,MATCH('Fringe by acct'!H271,'Rates lookup'!K:K,0))</f>
        <v>1.2</v>
      </c>
      <c r="H271" s="77">
        <f>INDEX('Rates lookup'!K:K,MATCH('Fringe by acct'!I271,'Rates lookup'!L:L,0))</f>
        <v>1.7</v>
      </c>
      <c r="I271" s="77">
        <f>INDEX('Rates lookup'!L:L,MATCH('Fringe by acct'!J271,'Rates lookup'!M:M,0))</f>
        <v>1.3</v>
      </c>
      <c r="J271" s="91">
        <v>1.3</v>
      </c>
      <c r="K271">
        <v>1.1000000000000001</v>
      </c>
      <c r="L271">
        <v>0.8</v>
      </c>
      <c r="M271">
        <v>407500</v>
      </c>
      <c r="N271">
        <v>427500</v>
      </c>
    </row>
    <row r="272" spans="1:14" x14ac:dyDescent="0.3">
      <c r="A272">
        <v>407799</v>
      </c>
      <c r="B272" t="s">
        <v>284</v>
      </c>
      <c r="C272" t="s">
        <v>278</v>
      </c>
      <c r="D272" s="135">
        <f>INDEX('Rates lookup'!G:G,MATCH('Fringe by acct'!E272,'Rates lookup'!H:H,0))</f>
        <v>1.5</v>
      </c>
      <c r="E272" s="77">
        <f>INDEX('Rates lookup'!H:H,MATCH('Fringe by acct'!F272,'Rates lookup'!I:I,0))</f>
        <v>1.6</v>
      </c>
      <c r="F272" s="77">
        <f>INDEX('Rates lookup'!I:I,MATCH('Fringe by acct'!G272,'Rates lookup'!J:J,0))</f>
        <v>1.8</v>
      </c>
      <c r="G272" s="77">
        <f>INDEX('Rates lookup'!J:J,MATCH('Fringe by acct'!H272,'Rates lookup'!K:K,0))</f>
        <v>1.2</v>
      </c>
      <c r="H272" s="77">
        <f>INDEX('Rates lookup'!K:K,MATCH('Fringe by acct'!I272,'Rates lookup'!L:L,0))</f>
        <v>1.7</v>
      </c>
      <c r="I272" s="77">
        <f>INDEX('Rates lookup'!L:L,MATCH('Fringe by acct'!J272,'Rates lookup'!M:M,0))</f>
        <v>1.3</v>
      </c>
      <c r="J272" s="91">
        <v>1.3</v>
      </c>
      <c r="K272">
        <v>1.1000000000000001</v>
      </c>
      <c r="L272">
        <v>0.8</v>
      </c>
      <c r="M272">
        <v>407500</v>
      </c>
      <c r="N272">
        <v>427500</v>
      </c>
    </row>
    <row r="273" spans="1:14" x14ac:dyDescent="0.3">
      <c r="A273">
        <v>407800</v>
      </c>
      <c r="B273" t="s">
        <v>285</v>
      </c>
      <c r="C273" t="s">
        <v>278</v>
      </c>
      <c r="D273" s="135">
        <f>INDEX('Rates lookup'!G:G,MATCH('Fringe by acct'!E273,'Rates lookup'!H:H,0))</f>
        <v>1.5</v>
      </c>
      <c r="E273" s="77">
        <f>INDEX('Rates lookup'!H:H,MATCH('Fringe by acct'!F273,'Rates lookup'!I:I,0))</f>
        <v>1.6</v>
      </c>
      <c r="F273" s="77">
        <f>INDEX('Rates lookup'!I:I,MATCH('Fringe by acct'!G273,'Rates lookup'!J:J,0))</f>
        <v>1.8</v>
      </c>
      <c r="G273" s="77">
        <f>INDEX('Rates lookup'!J:J,MATCH('Fringe by acct'!H273,'Rates lookup'!K:K,0))</f>
        <v>1.2</v>
      </c>
      <c r="H273" s="77">
        <f>INDEX('Rates lookup'!K:K,MATCH('Fringe by acct'!I273,'Rates lookup'!L:L,0))</f>
        <v>1.7</v>
      </c>
      <c r="I273" s="77">
        <f>INDEX('Rates lookup'!L:L,MATCH('Fringe by acct'!J273,'Rates lookup'!M:M,0))</f>
        <v>1.3</v>
      </c>
      <c r="J273" s="91">
        <v>1.3</v>
      </c>
      <c r="K273">
        <v>1.1000000000000001</v>
      </c>
      <c r="L273">
        <v>0.8</v>
      </c>
      <c r="M273">
        <v>407500</v>
      </c>
      <c r="N273">
        <v>427500</v>
      </c>
    </row>
    <row r="274" spans="1:14" x14ac:dyDescent="0.3">
      <c r="A274">
        <v>407801</v>
      </c>
      <c r="B274" t="s">
        <v>286</v>
      </c>
      <c r="C274" t="s">
        <v>278</v>
      </c>
      <c r="D274" s="135">
        <f>INDEX('Rates lookup'!G:G,MATCH('Fringe by acct'!E274,'Rates lookup'!H:H,0))</f>
        <v>1.5</v>
      </c>
      <c r="E274" s="77">
        <f>INDEX('Rates lookup'!H:H,MATCH('Fringe by acct'!F274,'Rates lookup'!I:I,0))</f>
        <v>1.6</v>
      </c>
      <c r="F274" s="77">
        <f>INDEX('Rates lookup'!I:I,MATCH('Fringe by acct'!G274,'Rates lookup'!J:J,0))</f>
        <v>1.8</v>
      </c>
      <c r="G274" s="77">
        <f>INDEX('Rates lookup'!J:J,MATCH('Fringe by acct'!H274,'Rates lookup'!K:K,0))</f>
        <v>1.2</v>
      </c>
      <c r="H274" s="77">
        <f>INDEX('Rates lookup'!K:K,MATCH('Fringe by acct'!I274,'Rates lookup'!L:L,0))</f>
        <v>1.7</v>
      </c>
      <c r="I274" s="77">
        <f>INDEX('Rates lookup'!L:L,MATCH('Fringe by acct'!J274,'Rates lookup'!M:M,0))</f>
        <v>1.3</v>
      </c>
      <c r="J274" s="91">
        <v>1.3</v>
      </c>
      <c r="K274">
        <v>1.1000000000000001</v>
      </c>
      <c r="L274">
        <v>0.8</v>
      </c>
      <c r="M274">
        <v>407500</v>
      </c>
      <c r="N274">
        <v>427500</v>
      </c>
    </row>
    <row r="275" spans="1:14" x14ac:dyDescent="0.3">
      <c r="A275">
        <v>407802</v>
      </c>
      <c r="B275" t="s">
        <v>287</v>
      </c>
      <c r="C275" t="s">
        <v>278</v>
      </c>
      <c r="D275" s="135">
        <f>INDEX('Rates lookup'!G:G,MATCH('Fringe by acct'!E275,'Rates lookup'!H:H,0))</f>
        <v>1.5</v>
      </c>
      <c r="E275" s="77">
        <f>INDEX('Rates lookup'!H:H,MATCH('Fringe by acct'!F275,'Rates lookup'!I:I,0))</f>
        <v>1.6</v>
      </c>
      <c r="F275" s="77">
        <f>INDEX('Rates lookup'!I:I,MATCH('Fringe by acct'!G275,'Rates lookup'!J:J,0))</f>
        <v>1.8</v>
      </c>
      <c r="G275" s="77">
        <f>INDEX('Rates lookup'!J:J,MATCH('Fringe by acct'!H275,'Rates lookup'!K:K,0))</f>
        <v>1.2</v>
      </c>
      <c r="H275" s="77">
        <f>INDEX('Rates lookup'!K:K,MATCH('Fringe by acct'!I275,'Rates lookup'!L:L,0))</f>
        <v>1.7</v>
      </c>
      <c r="I275" s="77">
        <f>INDEX('Rates lookup'!L:L,MATCH('Fringe by acct'!J275,'Rates lookup'!M:M,0))</f>
        <v>1.3</v>
      </c>
      <c r="J275" s="91">
        <v>1.3</v>
      </c>
      <c r="K275">
        <v>1.1000000000000001</v>
      </c>
      <c r="L275">
        <v>0.8</v>
      </c>
      <c r="M275">
        <v>407500</v>
      </c>
      <c r="N275">
        <v>427500</v>
      </c>
    </row>
    <row r="276" spans="1:14" x14ac:dyDescent="0.3">
      <c r="A276">
        <v>407899</v>
      </c>
      <c r="B276" t="s">
        <v>288</v>
      </c>
      <c r="C276" t="s">
        <v>278</v>
      </c>
      <c r="D276" s="135">
        <f>INDEX('Rates lookup'!G:G,MATCH('Fringe by acct'!E276,'Rates lookup'!H:H,0))</f>
        <v>1.5</v>
      </c>
      <c r="E276" s="77">
        <f>INDEX('Rates lookup'!H:H,MATCH('Fringe by acct'!F276,'Rates lookup'!I:I,0))</f>
        <v>1.6</v>
      </c>
      <c r="F276" s="77">
        <f>INDEX('Rates lookup'!I:I,MATCH('Fringe by acct'!G276,'Rates lookup'!J:J,0))</f>
        <v>1.8</v>
      </c>
      <c r="G276" s="77">
        <f>INDEX('Rates lookup'!J:J,MATCH('Fringe by acct'!H276,'Rates lookup'!K:K,0))</f>
        <v>1.2</v>
      </c>
      <c r="H276" s="77">
        <f>INDEX('Rates lookup'!K:K,MATCH('Fringe by acct'!I276,'Rates lookup'!L:L,0))</f>
        <v>1.7</v>
      </c>
      <c r="I276" s="77">
        <f>INDEX('Rates lookup'!L:L,MATCH('Fringe by acct'!J276,'Rates lookup'!M:M,0))</f>
        <v>1.3</v>
      </c>
      <c r="J276" s="91">
        <v>1.3</v>
      </c>
      <c r="K276">
        <v>1.1000000000000001</v>
      </c>
      <c r="L276">
        <v>0.8</v>
      </c>
      <c r="M276">
        <v>407500</v>
      </c>
      <c r="N276">
        <v>427500</v>
      </c>
    </row>
    <row r="277" spans="1:14" x14ac:dyDescent="0.3">
      <c r="A277">
        <v>407900</v>
      </c>
      <c r="B277" t="s">
        <v>289</v>
      </c>
      <c r="C277" t="s">
        <v>278</v>
      </c>
      <c r="D277" s="135">
        <f>INDEX('Rates lookup'!G:G,MATCH('Fringe by acct'!E277,'Rates lookup'!H:H,0))</f>
        <v>1.5</v>
      </c>
      <c r="E277" s="77">
        <f>INDEX('Rates lookup'!H:H,MATCH('Fringe by acct'!F277,'Rates lookup'!I:I,0))</f>
        <v>1.6</v>
      </c>
      <c r="F277" s="77">
        <f>INDEX('Rates lookup'!I:I,MATCH('Fringe by acct'!G277,'Rates lookup'!J:J,0))</f>
        <v>1.8</v>
      </c>
      <c r="G277" s="77">
        <f>INDEX('Rates lookup'!J:J,MATCH('Fringe by acct'!H277,'Rates lookup'!K:K,0))</f>
        <v>1.2</v>
      </c>
      <c r="H277" s="77">
        <f>INDEX('Rates lookup'!K:K,MATCH('Fringe by acct'!I277,'Rates lookup'!L:L,0))</f>
        <v>1.7</v>
      </c>
      <c r="I277" s="77">
        <f>INDEX('Rates lookup'!L:L,MATCH('Fringe by acct'!J277,'Rates lookup'!M:M,0))</f>
        <v>1.3</v>
      </c>
      <c r="J277" s="91">
        <v>1.3</v>
      </c>
      <c r="K277">
        <v>1.1000000000000001</v>
      </c>
      <c r="L277">
        <v>0.8</v>
      </c>
      <c r="M277">
        <v>407500</v>
      </c>
      <c r="N277">
        <v>427500</v>
      </c>
    </row>
    <row r="278" spans="1:14" x14ac:dyDescent="0.3">
      <c r="A278">
        <v>407999</v>
      </c>
      <c r="B278" t="s">
        <v>290</v>
      </c>
      <c r="C278" t="s">
        <v>278</v>
      </c>
      <c r="D278" s="135">
        <f>INDEX('Rates lookup'!G:G,MATCH('Fringe by acct'!E278,'Rates lookup'!H:H,0))</f>
        <v>1.5</v>
      </c>
      <c r="E278" s="77">
        <f>INDEX('Rates lookup'!H:H,MATCH('Fringe by acct'!F278,'Rates lookup'!I:I,0))</f>
        <v>1.6</v>
      </c>
      <c r="F278" s="77">
        <f>INDEX('Rates lookup'!I:I,MATCH('Fringe by acct'!G278,'Rates lookup'!J:J,0))</f>
        <v>1.8</v>
      </c>
      <c r="G278" s="77">
        <f>INDEX('Rates lookup'!J:J,MATCH('Fringe by acct'!H278,'Rates lookup'!K:K,0))</f>
        <v>1.2</v>
      </c>
      <c r="H278" s="77">
        <f>INDEX('Rates lookup'!K:K,MATCH('Fringe by acct'!I278,'Rates lookup'!L:L,0))</f>
        <v>1.7</v>
      </c>
      <c r="I278" s="77">
        <f>INDEX('Rates lookup'!L:L,MATCH('Fringe by acct'!J278,'Rates lookup'!M:M,0))</f>
        <v>1.3</v>
      </c>
      <c r="J278" s="91">
        <v>1.3</v>
      </c>
      <c r="K278">
        <v>1.1000000000000001</v>
      </c>
      <c r="L278">
        <v>0.8</v>
      </c>
      <c r="M278">
        <v>407500</v>
      </c>
      <c r="N278">
        <v>427500</v>
      </c>
    </row>
    <row r="279" spans="1:14" x14ac:dyDescent="0.3">
      <c r="A279">
        <v>408100</v>
      </c>
      <c r="B279" t="s">
        <v>291</v>
      </c>
      <c r="C279" t="s">
        <v>278</v>
      </c>
      <c r="D279" s="135">
        <f>INDEX('Rates lookup'!G:G,MATCH('Fringe by acct'!E279,'Rates lookup'!H:H,0))</f>
        <v>1.5</v>
      </c>
      <c r="E279" s="77">
        <f>INDEX('Rates lookup'!H:H,MATCH('Fringe by acct'!F279,'Rates lookup'!I:I,0))</f>
        <v>1.6</v>
      </c>
      <c r="F279" s="77">
        <f>INDEX('Rates lookup'!I:I,MATCH('Fringe by acct'!G279,'Rates lookup'!J:J,0))</f>
        <v>1.8</v>
      </c>
      <c r="G279" s="77">
        <f>INDEX('Rates lookup'!J:J,MATCH('Fringe by acct'!H279,'Rates lookup'!K:K,0))</f>
        <v>1.2</v>
      </c>
      <c r="H279" s="77">
        <f>INDEX('Rates lookup'!K:K,MATCH('Fringe by acct'!I279,'Rates lookup'!L:L,0))</f>
        <v>1.7</v>
      </c>
      <c r="I279" s="77">
        <f>INDEX('Rates lookup'!L:L,MATCH('Fringe by acct'!J279,'Rates lookup'!M:M,0))</f>
        <v>1.3</v>
      </c>
      <c r="J279" s="91">
        <v>1.3</v>
      </c>
      <c r="K279">
        <v>1.1000000000000001</v>
      </c>
      <c r="L279">
        <v>0.8</v>
      </c>
      <c r="M279">
        <v>407500</v>
      </c>
      <c r="N279">
        <v>427500</v>
      </c>
    </row>
    <row r="280" spans="1:14" x14ac:dyDescent="0.3">
      <c r="A280">
        <v>408130</v>
      </c>
      <c r="B280" t="s">
        <v>292</v>
      </c>
      <c r="C280" t="s">
        <v>278</v>
      </c>
      <c r="D280" s="135">
        <f>INDEX('Rates lookup'!G:G,MATCH('Fringe by acct'!E280,'Rates lookup'!H:H,0))</f>
        <v>1.5</v>
      </c>
      <c r="E280" s="77">
        <f>INDEX('Rates lookup'!H:H,MATCH('Fringe by acct'!F280,'Rates lookup'!I:I,0))</f>
        <v>1.6</v>
      </c>
      <c r="F280" s="77">
        <f>INDEX('Rates lookup'!I:I,MATCH('Fringe by acct'!G280,'Rates lookup'!J:J,0))</f>
        <v>1.8</v>
      </c>
      <c r="G280" s="77">
        <f>INDEX('Rates lookup'!J:J,MATCH('Fringe by acct'!H280,'Rates lookup'!K:K,0))</f>
        <v>1.2</v>
      </c>
      <c r="H280" s="77">
        <f>INDEX('Rates lookup'!K:K,MATCH('Fringe by acct'!I280,'Rates lookup'!L:L,0))</f>
        <v>1.7</v>
      </c>
      <c r="I280" s="77">
        <f>INDEX('Rates lookup'!L:L,MATCH('Fringe by acct'!J280,'Rates lookup'!M:M,0))</f>
        <v>1.3</v>
      </c>
      <c r="J280" s="91">
        <v>1.3</v>
      </c>
      <c r="K280">
        <v>1.1000000000000001</v>
      </c>
      <c r="L280">
        <v>0.8</v>
      </c>
      <c r="M280">
        <v>407500</v>
      </c>
      <c r="N280">
        <v>427500</v>
      </c>
    </row>
    <row r="281" spans="1:14" x14ac:dyDescent="0.3">
      <c r="A281">
        <v>408131</v>
      </c>
      <c r="B281" t="s">
        <v>293</v>
      </c>
      <c r="C281" t="s">
        <v>278</v>
      </c>
      <c r="D281" s="135">
        <f>INDEX('Rates lookup'!G:G,MATCH('Fringe by acct'!E281,'Rates lookup'!H:H,0))</f>
        <v>1.5</v>
      </c>
      <c r="E281" s="77">
        <f>INDEX('Rates lookup'!H:H,MATCH('Fringe by acct'!F281,'Rates lookup'!I:I,0))</f>
        <v>1.6</v>
      </c>
      <c r="F281" s="77">
        <f>INDEX('Rates lookup'!I:I,MATCH('Fringe by acct'!G281,'Rates lookup'!J:J,0))</f>
        <v>1.8</v>
      </c>
      <c r="G281" s="77">
        <f>INDEX('Rates lookup'!J:J,MATCH('Fringe by acct'!H281,'Rates lookup'!K:K,0))</f>
        <v>1.2</v>
      </c>
      <c r="H281" s="77">
        <f>INDEX('Rates lookup'!K:K,MATCH('Fringe by acct'!I281,'Rates lookup'!L:L,0))</f>
        <v>1.7</v>
      </c>
      <c r="I281" s="77">
        <f>INDEX('Rates lookup'!L:L,MATCH('Fringe by acct'!J281,'Rates lookup'!M:M,0))</f>
        <v>1.3</v>
      </c>
      <c r="J281" s="91">
        <v>1.3</v>
      </c>
      <c r="K281">
        <v>1.1000000000000001</v>
      </c>
      <c r="L281">
        <v>0.8</v>
      </c>
      <c r="M281">
        <v>407500</v>
      </c>
      <c r="N281">
        <v>427500</v>
      </c>
    </row>
    <row r="282" spans="1:14" x14ac:dyDescent="0.3">
      <c r="A282">
        <v>408132</v>
      </c>
      <c r="B282" t="s">
        <v>294</v>
      </c>
      <c r="C282" t="s">
        <v>278</v>
      </c>
      <c r="D282" s="135">
        <f>INDEX('Rates lookup'!G:G,MATCH('Fringe by acct'!E282,'Rates lookup'!H:H,0))</f>
        <v>1.5</v>
      </c>
      <c r="E282" s="77">
        <f>INDEX('Rates lookup'!H:H,MATCH('Fringe by acct'!F282,'Rates lookup'!I:I,0))</f>
        <v>1.6</v>
      </c>
      <c r="F282" s="77">
        <f>INDEX('Rates lookup'!I:I,MATCH('Fringe by acct'!G282,'Rates lookup'!J:J,0))</f>
        <v>1.8</v>
      </c>
      <c r="G282" s="77">
        <f>INDEX('Rates lookup'!J:J,MATCH('Fringe by acct'!H282,'Rates lookup'!K:K,0))</f>
        <v>1.2</v>
      </c>
      <c r="H282" s="77">
        <f>INDEX('Rates lookup'!K:K,MATCH('Fringe by acct'!I282,'Rates lookup'!L:L,0))</f>
        <v>1.7</v>
      </c>
      <c r="I282" s="77">
        <f>INDEX('Rates lookup'!L:L,MATCH('Fringe by acct'!J282,'Rates lookup'!M:M,0))</f>
        <v>1.3</v>
      </c>
      <c r="J282" s="91">
        <v>1.3</v>
      </c>
      <c r="K282">
        <v>1.1000000000000001</v>
      </c>
      <c r="L282">
        <v>0.8</v>
      </c>
      <c r="M282">
        <v>407500</v>
      </c>
      <c r="N282">
        <v>427500</v>
      </c>
    </row>
    <row r="283" spans="1:14" x14ac:dyDescent="0.3">
      <c r="A283">
        <v>408199</v>
      </c>
      <c r="B283" t="s">
        <v>295</v>
      </c>
      <c r="C283" t="s">
        <v>278</v>
      </c>
      <c r="D283" s="135">
        <f>INDEX('Rates lookup'!G:G,MATCH('Fringe by acct'!E283,'Rates lookup'!H:H,0))</f>
        <v>1.5</v>
      </c>
      <c r="E283" s="77">
        <f>INDEX('Rates lookup'!H:H,MATCH('Fringe by acct'!F283,'Rates lookup'!I:I,0))</f>
        <v>1.6</v>
      </c>
      <c r="F283" s="77">
        <f>INDEX('Rates lookup'!I:I,MATCH('Fringe by acct'!G283,'Rates lookup'!J:J,0))</f>
        <v>1.8</v>
      </c>
      <c r="G283" s="77">
        <f>INDEX('Rates lookup'!J:J,MATCH('Fringe by acct'!H283,'Rates lookup'!K:K,0))</f>
        <v>1.2</v>
      </c>
      <c r="H283" s="77">
        <f>INDEX('Rates lookup'!K:K,MATCH('Fringe by acct'!I283,'Rates lookup'!L:L,0))</f>
        <v>1.7</v>
      </c>
      <c r="I283" s="77">
        <f>INDEX('Rates lookup'!L:L,MATCH('Fringe by acct'!J283,'Rates lookup'!M:M,0))</f>
        <v>1.3</v>
      </c>
      <c r="J283" s="91">
        <v>1.3</v>
      </c>
      <c r="K283">
        <v>1.1000000000000001</v>
      </c>
      <c r="L283">
        <v>0.8</v>
      </c>
      <c r="M283">
        <v>407500</v>
      </c>
      <c r="N283">
        <v>427500</v>
      </c>
    </row>
    <row r="284" spans="1:14" x14ac:dyDescent="0.3">
      <c r="A284">
        <v>408200</v>
      </c>
      <c r="B284" t="s">
        <v>296</v>
      </c>
      <c r="C284" t="s">
        <v>278</v>
      </c>
      <c r="D284" s="135">
        <f>INDEX('Rates lookup'!G:G,MATCH('Fringe by acct'!E284,'Rates lookup'!H:H,0))</f>
        <v>1.5</v>
      </c>
      <c r="E284" s="77">
        <f>INDEX('Rates lookup'!H:H,MATCH('Fringe by acct'!F284,'Rates lookup'!I:I,0))</f>
        <v>1.6</v>
      </c>
      <c r="F284" s="77">
        <f>INDEX('Rates lookup'!I:I,MATCH('Fringe by acct'!G284,'Rates lookup'!J:J,0))</f>
        <v>1.8</v>
      </c>
      <c r="G284" s="77">
        <f>INDEX('Rates lookup'!J:J,MATCH('Fringe by acct'!H284,'Rates lookup'!K:K,0))</f>
        <v>1.2</v>
      </c>
      <c r="H284" s="77">
        <f>INDEX('Rates lookup'!K:K,MATCH('Fringe by acct'!I284,'Rates lookup'!L:L,0))</f>
        <v>1.7</v>
      </c>
      <c r="I284" s="77">
        <f>INDEX('Rates lookup'!L:L,MATCH('Fringe by acct'!J284,'Rates lookup'!M:M,0))</f>
        <v>1.3</v>
      </c>
      <c r="J284" s="91">
        <v>1.3</v>
      </c>
      <c r="K284">
        <v>1.1000000000000001</v>
      </c>
      <c r="L284">
        <v>0.8</v>
      </c>
      <c r="M284">
        <v>407500</v>
      </c>
      <c r="N284">
        <v>427500</v>
      </c>
    </row>
    <row r="285" spans="1:14" x14ac:dyDescent="0.3">
      <c r="A285">
        <v>408226</v>
      </c>
      <c r="B285" t="s">
        <v>297</v>
      </c>
      <c r="C285" t="s">
        <v>278</v>
      </c>
      <c r="D285" s="135">
        <f>INDEX('Rates lookup'!G:G,MATCH('Fringe by acct'!E285,'Rates lookup'!H:H,0))</f>
        <v>1.5</v>
      </c>
      <c r="E285" s="77">
        <f>INDEX('Rates lookup'!H:H,MATCH('Fringe by acct'!F285,'Rates lookup'!I:I,0))</f>
        <v>1.6</v>
      </c>
      <c r="F285" s="77">
        <f>INDEX('Rates lookup'!I:I,MATCH('Fringe by acct'!G285,'Rates lookup'!J:J,0))</f>
        <v>1.8</v>
      </c>
      <c r="G285" s="77">
        <f>INDEX('Rates lookup'!J:J,MATCH('Fringe by acct'!H285,'Rates lookup'!K:K,0))</f>
        <v>1.2</v>
      </c>
      <c r="H285" s="77">
        <f>INDEX('Rates lookup'!K:K,MATCH('Fringe by acct'!I285,'Rates lookup'!L:L,0))</f>
        <v>1.7</v>
      </c>
      <c r="I285" s="77">
        <f>INDEX('Rates lookup'!L:L,MATCH('Fringe by acct'!J285,'Rates lookup'!M:M,0))</f>
        <v>1.3</v>
      </c>
      <c r="J285" s="91">
        <v>1.3</v>
      </c>
      <c r="K285">
        <v>1.1000000000000001</v>
      </c>
      <c r="L285">
        <v>0.8</v>
      </c>
      <c r="M285">
        <v>407500</v>
      </c>
      <c r="N285">
        <v>427500</v>
      </c>
    </row>
    <row r="286" spans="1:14" x14ac:dyDescent="0.3">
      <c r="A286">
        <v>408230</v>
      </c>
      <c r="B286" t="s">
        <v>298</v>
      </c>
      <c r="C286" t="s">
        <v>278</v>
      </c>
      <c r="D286" s="135">
        <f>INDEX('Rates lookup'!G:G,MATCH('Fringe by acct'!E286,'Rates lookup'!H:H,0))</f>
        <v>1.5</v>
      </c>
      <c r="E286" s="77">
        <f>INDEX('Rates lookup'!H:H,MATCH('Fringe by acct'!F286,'Rates lookup'!I:I,0))</f>
        <v>1.6</v>
      </c>
      <c r="F286" s="77">
        <f>INDEX('Rates lookup'!I:I,MATCH('Fringe by acct'!G286,'Rates lookup'!J:J,0))</f>
        <v>1.8</v>
      </c>
      <c r="G286" s="77">
        <f>INDEX('Rates lookup'!J:J,MATCH('Fringe by acct'!H286,'Rates lookup'!K:K,0))</f>
        <v>1.2</v>
      </c>
      <c r="H286" s="77">
        <f>INDEX('Rates lookup'!K:K,MATCH('Fringe by acct'!I286,'Rates lookup'!L:L,0))</f>
        <v>1.7</v>
      </c>
      <c r="I286" s="77">
        <f>INDEX('Rates lookup'!L:L,MATCH('Fringe by acct'!J286,'Rates lookup'!M:M,0))</f>
        <v>1.3</v>
      </c>
      <c r="J286" s="91">
        <v>1.3</v>
      </c>
      <c r="K286">
        <v>1.1000000000000001</v>
      </c>
      <c r="L286">
        <v>0.8</v>
      </c>
      <c r="M286">
        <v>407500</v>
      </c>
      <c r="N286">
        <v>427500</v>
      </c>
    </row>
    <row r="287" spans="1:14" x14ac:dyDescent="0.3">
      <c r="A287">
        <v>408295</v>
      </c>
      <c r="B287" t="s">
        <v>299</v>
      </c>
      <c r="C287" t="s">
        <v>278</v>
      </c>
      <c r="D287" s="135">
        <f>INDEX('Rates lookup'!G:G,MATCH('Fringe by acct'!E287,'Rates lookup'!H:H,0))</f>
        <v>1.5</v>
      </c>
      <c r="E287" s="77">
        <f>INDEX('Rates lookup'!H:H,MATCH('Fringe by acct'!F287,'Rates lookup'!I:I,0))</f>
        <v>1.6</v>
      </c>
      <c r="F287" s="77">
        <f>INDEX('Rates lookup'!I:I,MATCH('Fringe by acct'!G287,'Rates lookup'!J:J,0))</f>
        <v>1.8</v>
      </c>
      <c r="G287" s="77">
        <f>INDEX('Rates lookup'!J:J,MATCH('Fringe by acct'!H287,'Rates lookup'!K:K,0))</f>
        <v>1.2</v>
      </c>
      <c r="H287" s="77">
        <f>INDEX('Rates lookup'!K:K,MATCH('Fringe by acct'!I287,'Rates lookup'!L:L,0))</f>
        <v>1.7</v>
      </c>
      <c r="I287" s="77">
        <f>INDEX('Rates lookup'!L:L,MATCH('Fringe by acct'!J287,'Rates lookup'!M:M,0))</f>
        <v>1.3</v>
      </c>
      <c r="J287" s="91">
        <v>1.3</v>
      </c>
      <c r="K287">
        <v>1.1000000000000001</v>
      </c>
      <c r="L287">
        <v>0.8</v>
      </c>
      <c r="M287">
        <v>407500</v>
      </c>
      <c r="N287">
        <v>427500</v>
      </c>
    </row>
    <row r="288" spans="1:14" x14ac:dyDescent="0.3">
      <c r="A288">
        <v>410100</v>
      </c>
      <c r="B288" t="s">
        <v>300</v>
      </c>
      <c r="C288" t="s">
        <v>14</v>
      </c>
      <c r="D288" s="135">
        <f>INDEX('Rates lookup'!G:G,MATCH('Fringe by acct'!E288,'Rates lookup'!H:H,0))</f>
        <v>0</v>
      </c>
      <c r="E288" s="77">
        <f>INDEX('Rates lookup'!H:H,MATCH('Fringe by acct'!F288,'Rates lookup'!I:I,0))</f>
        <v>0</v>
      </c>
      <c r="F288" s="77">
        <f>INDEX('Rates lookup'!I:I,MATCH('Fringe by acct'!G288,'Rates lookup'!J:J,0))</f>
        <v>0</v>
      </c>
      <c r="G288" s="77">
        <f>INDEX('Rates lookup'!J:J,MATCH('Fringe by acct'!H288,'Rates lookup'!K:K,0))</f>
        <v>0</v>
      </c>
      <c r="H288" s="77">
        <f>INDEX('Rates lookup'!K:K,MATCH('Fringe by acct'!I288,'Rates lookup'!L:L,0))</f>
        <v>0</v>
      </c>
      <c r="I288" s="77">
        <f>INDEX('Rates lookup'!L:L,MATCH('Fringe by acct'!J288,'Rates lookup'!M:M,0))</f>
        <v>0</v>
      </c>
      <c r="J288" s="91">
        <v>0</v>
      </c>
      <c r="K288">
        <v>0</v>
      </c>
      <c r="L288">
        <v>0</v>
      </c>
    </row>
    <row r="289" spans="1:12" x14ac:dyDescent="0.3">
      <c r="A289">
        <v>411111</v>
      </c>
      <c r="B289" t="s">
        <v>301</v>
      </c>
      <c r="C289" t="s">
        <v>14</v>
      </c>
      <c r="D289" s="135">
        <f>INDEX('Rates lookup'!G:G,MATCH('Fringe by acct'!E289,'Rates lookup'!H:H,0))</f>
        <v>0</v>
      </c>
      <c r="E289" s="77">
        <f>INDEX('Rates lookup'!H:H,MATCH('Fringe by acct'!F289,'Rates lookup'!I:I,0))</f>
        <v>0</v>
      </c>
      <c r="F289" s="77">
        <f>INDEX('Rates lookup'!I:I,MATCH('Fringe by acct'!G289,'Rates lookup'!J:J,0))</f>
        <v>0</v>
      </c>
      <c r="G289" s="77">
        <f>INDEX('Rates lookup'!J:J,MATCH('Fringe by acct'!H289,'Rates lookup'!K:K,0))</f>
        <v>0</v>
      </c>
      <c r="H289" s="77">
        <f>INDEX('Rates lookup'!K:K,MATCH('Fringe by acct'!I289,'Rates lookup'!L:L,0))</f>
        <v>0</v>
      </c>
      <c r="I289" s="77">
        <f>INDEX('Rates lookup'!L:L,MATCH('Fringe by acct'!J289,'Rates lookup'!M:M,0))</f>
        <v>0</v>
      </c>
      <c r="J289" s="91">
        <v>0</v>
      </c>
      <c r="K289">
        <v>0</v>
      </c>
      <c r="L289">
        <v>0</v>
      </c>
    </row>
  </sheetData>
  <autoFilter ref="A1:Y289" xr:uid="{00000000-0009-0000-0000-000008000000}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Fringe rates and acct codes</vt:lpstr>
      <vt:lpstr>Hiring</vt:lpstr>
      <vt:lpstr>Convert Operating to Salary</vt:lpstr>
      <vt:lpstr>Worksheet</vt:lpstr>
      <vt:lpstr>Cost Share Worksheet</vt:lpstr>
      <vt:lpstr>Rates lookup</vt:lpstr>
      <vt:lpstr>Fringe by acct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Niedermaier</dc:creator>
  <cp:lastModifiedBy>Robert Vlier</cp:lastModifiedBy>
  <dcterms:created xsi:type="dcterms:W3CDTF">2019-11-11T22:29:39Z</dcterms:created>
  <dcterms:modified xsi:type="dcterms:W3CDTF">2026-03-26T20:57:34Z</dcterms:modified>
</cp:coreProperties>
</file>