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autoCompressPictures="0"/>
  <mc:AlternateContent xmlns:mc="http://schemas.openxmlformats.org/markup-compatibility/2006">
    <mc:Choice Requires="x15">
      <x15ac:absPath xmlns:x15ac="http://schemas.microsoft.com/office/spreadsheetml/2010/11/ac" url="X:\New X Drive\Budget\Position Budgeting\Teaching Plans and L&amp;R Requests\FY 2023\"/>
    </mc:Choice>
  </mc:AlternateContent>
  <xr:revisionPtr revIDLastSave="0" documentId="13_ncr:1_{53EB6A21-2A8C-4E00-8FD4-B54A695C813A}" xr6:coauthVersionLast="47" xr6:coauthVersionMax="47" xr10:uidLastSave="{00000000-0000-0000-0000-000000000000}"/>
  <workbookProtection workbookAlgorithmName="SHA-512" workbookHashValue="qviE7LtkZj9Nd9YSIT61f8zlbHT8A4mFwW6nOjSDtkbqTK+CLwMLoEM7gqaNy+/jW4KL7c+ycMDMAX0RMRv+dA==" workbookSaltValue="aJaLxByqum99nOxL3jo5ZQ==" workbookSpinCount="100000" lockStructure="1"/>
  <bookViews>
    <workbookView xWindow="-120" yWindow="-120" windowWidth="29040" windowHeight="15840" tabRatio="500" xr2:uid="{00000000-000D-0000-FFFF-FFFF00000000}"/>
  </bookViews>
  <sheets>
    <sheet name="Instructions" sheetId="4" r:id="rId1"/>
    <sheet name="L&amp;R Request" sheetId="1" r:id="rId2"/>
    <sheet name="DD Commitment Request (old)" sheetId="6" state="hidden" r:id="rId3"/>
    <sheet name="DDB Request" sheetId="7" r:id="rId4"/>
    <sheet name="Drop Down Menus" sheetId="2" state="hidden" r:id="rId5"/>
  </sheets>
  <definedNames>
    <definedName name="FundSources" localSheetId="2">'DD Commitment Request (old)'!#REF!</definedName>
    <definedName name="FundSources">'L&amp;R Request'!#REF!</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325" i="2" l="1"/>
  <c r="Y1325" i="2"/>
  <c r="X1324" i="2"/>
  <c r="Y1324" i="2"/>
  <c r="X1323" i="2"/>
  <c r="Y1323" i="2"/>
  <c r="X1322" i="2"/>
  <c r="Y1322" i="2"/>
  <c r="X1321" i="2"/>
  <c r="Y1321" i="2"/>
  <c r="X1320" i="2"/>
  <c r="Y1320" i="2"/>
  <c r="X1319" i="2"/>
  <c r="Y1319" i="2"/>
  <c r="X1318" i="2"/>
  <c r="Y1318" i="2"/>
  <c r="X1317" i="2"/>
  <c r="Y1317" i="2"/>
  <c r="X1316" i="2"/>
  <c r="Y1316" i="2"/>
  <c r="X1315" i="2"/>
  <c r="Y1315" i="2"/>
  <c r="X1314" i="2"/>
  <c r="Y1314" i="2"/>
  <c r="X1313" i="2"/>
  <c r="Y1313" i="2"/>
  <c r="X1312" i="2"/>
  <c r="Y1312" i="2"/>
  <c r="X1311" i="2"/>
  <c r="Y1311" i="2"/>
  <c r="X1310" i="2"/>
  <c r="Y1310" i="2"/>
  <c r="X1309" i="2"/>
  <c r="Y1309" i="2"/>
  <c r="X1308" i="2"/>
  <c r="Y1308" i="2"/>
  <c r="X1307" i="2"/>
  <c r="Y1307" i="2"/>
  <c r="X1306" i="2"/>
  <c r="Y1306" i="2"/>
  <c r="X1305" i="2"/>
  <c r="Y1305" i="2"/>
  <c r="X1304" i="2"/>
  <c r="Y1304" i="2"/>
  <c r="X1303" i="2"/>
  <c r="Y1303" i="2"/>
  <c r="X1302" i="2"/>
  <c r="Y1302" i="2"/>
  <c r="X1301" i="2"/>
  <c r="Y1301" i="2"/>
  <c r="X1300" i="2"/>
  <c r="Y1300" i="2"/>
  <c r="X1299" i="2"/>
  <c r="Y1299" i="2"/>
  <c r="X1298" i="2"/>
  <c r="Y1298" i="2"/>
  <c r="X1297" i="2"/>
  <c r="Y1297" i="2"/>
  <c r="X1296" i="2"/>
  <c r="Y1296" i="2"/>
  <c r="X1295" i="2"/>
  <c r="Y1295" i="2"/>
  <c r="X1294" i="2"/>
  <c r="Y1294" i="2"/>
  <c r="X1293" i="2"/>
  <c r="Y1293" i="2"/>
  <c r="X1291" i="2"/>
  <c r="X1292" i="2"/>
  <c r="Y1291" i="2"/>
  <c r="Y1292" i="2"/>
  <c r="X1290" i="2"/>
  <c r="Y1290" i="2"/>
  <c r="X1289" i="2"/>
  <c r="Y1289" i="2"/>
  <c r="X1288" i="2"/>
  <c r="Y1288" i="2"/>
  <c r="X1287" i="2"/>
  <c r="Y1287" i="2"/>
  <c r="X1286" i="2"/>
  <c r="Y1286" i="2"/>
  <c r="X1285" i="2"/>
  <c r="Y1285" i="2"/>
  <c r="X1284" i="2"/>
  <c r="Y1284" i="2"/>
  <c r="X1283" i="2"/>
  <c r="Y1283" i="2"/>
  <c r="X1282" i="2"/>
  <c r="Y1282" i="2"/>
  <c r="X1281" i="2"/>
  <c r="Y1281" i="2"/>
  <c r="X1280" i="2"/>
  <c r="Y1280" i="2"/>
  <c r="X1279" i="2"/>
  <c r="Y1279" i="2"/>
  <c r="X1278" i="2"/>
  <c r="Y1278" i="2"/>
  <c r="X1277" i="2"/>
  <c r="Y1277" i="2"/>
  <c r="X1276" i="2"/>
  <c r="Y1276" i="2"/>
  <c r="X1275" i="2"/>
  <c r="Y1275" i="2"/>
  <c r="X1274" i="2"/>
  <c r="Y1274" i="2"/>
  <c r="X1273" i="2"/>
  <c r="Y1273" i="2"/>
  <c r="X1272" i="2"/>
  <c r="Y1272" i="2"/>
  <c r="X1271" i="2"/>
  <c r="Y1271" i="2"/>
  <c r="X1270" i="2"/>
  <c r="Y1270" i="2"/>
  <c r="X1269" i="2"/>
  <c r="Y1269" i="2"/>
  <c r="X1268" i="2"/>
  <c r="Y1268" i="2"/>
  <c r="X1267" i="2"/>
  <c r="Y1267" i="2"/>
  <c r="X1266" i="2"/>
  <c r="Y1266" i="2"/>
  <c r="X1265" i="2"/>
  <c r="Y1265" i="2"/>
  <c r="X1264" i="2"/>
  <c r="Y1264" i="2"/>
  <c r="X1262" i="2"/>
  <c r="X1263" i="2"/>
  <c r="Y1262" i="2"/>
  <c r="Y1263" i="2"/>
  <c r="X1261" i="2"/>
  <c r="Y1261" i="2"/>
  <c r="X1260" i="2"/>
  <c r="Y1260" i="2"/>
  <c r="X1259" i="2"/>
  <c r="Y1259" i="2"/>
  <c r="X1255" i="2"/>
  <c r="X1256" i="2"/>
  <c r="X1257" i="2"/>
  <c r="X1258" i="2"/>
  <c r="Y1255" i="2"/>
  <c r="Y1256" i="2"/>
  <c r="Y1257" i="2"/>
  <c r="Y1258" i="2"/>
  <c r="X1254" i="2"/>
  <c r="Y1254" i="2"/>
  <c r="X1253" i="2"/>
  <c r="Y1253" i="2"/>
  <c r="X1251" i="2"/>
  <c r="X1252" i="2"/>
  <c r="Y1251" i="2"/>
  <c r="Y1252" i="2"/>
  <c r="X1250" i="2"/>
  <c r="Y1250" i="2"/>
  <c r="X1249" i="2"/>
  <c r="Y1249" i="2"/>
  <c r="X1248" i="2"/>
  <c r="Y1248" i="2"/>
  <c r="X1247" i="2"/>
  <c r="Y1247" i="2"/>
  <c r="X1246" i="2"/>
  <c r="Y1246" i="2"/>
  <c r="X1245" i="2"/>
  <c r="Y1245" i="2"/>
  <c r="X1244" i="2"/>
  <c r="Y1244" i="2"/>
  <c r="X1243" i="2"/>
  <c r="Y1243" i="2"/>
  <c r="X1242" i="2"/>
  <c r="Y1242" i="2"/>
  <c r="X1241" i="2"/>
  <c r="Y1241" i="2"/>
  <c r="X1240" i="2"/>
  <c r="Y1240" i="2"/>
  <c r="X1239" i="2"/>
  <c r="Y1239" i="2"/>
  <c r="X1238" i="2"/>
  <c r="Y1238" i="2"/>
  <c r="X1237" i="2"/>
  <c r="Y1237" i="2"/>
  <c r="X1236" i="2"/>
  <c r="Y1236" i="2"/>
  <c r="X1235" i="2"/>
  <c r="Y1235" i="2"/>
  <c r="X1234" i="2"/>
  <c r="Y1234" i="2"/>
  <c r="X1233" i="2"/>
  <c r="Y1233" i="2"/>
  <c r="X1232" i="2"/>
  <c r="Y1232" i="2"/>
  <c r="X1231" i="2"/>
  <c r="Y1231" i="2"/>
  <c r="X1228" i="2"/>
  <c r="X1229" i="2"/>
  <c r="X1230" i="2"/>
  <c r="Y1228" i="2"/>
  <c r="Y1229" i="2"/>
  <c r="Y1230" i="2"/>
  <c r="X1227" i="2"/>
  <c r="Y1227" i="2"/>
  <c r="X1226" i="2"/>
  <c r="Y1226" i="2"/>
  <c r="X1225" i="2"/>
  <c r="Y1225" i="2"/>
  <c r="X1224" i="2"/>
  <c r="Y1224" i="2"/>
  <c r="X1223" i="2"/>
  <c r="Y1223" i="2"/>
  <c r="X1222" i="2"/>
  <c r="Y1222" i="2"/>
  <c r="X1221" i="2"/>
  <c r="Y1221" i="2"/>
  <c r="X1220" i="2"/>
  <c r="Y1220" i="2"/>
  <c r="X1219" i="2"/>
  <c r="Y1219" i="2"/>
  <c r="X1218" i="2"/>
  <c r="Y1218" i="2"/>
  <c r="X1217" i="2"/>
  <c r="Y1217" i="2"/>
  <c r="X1216" i="2"/>
  <c r="Y1216" i="2"/>
  <c r="X1215" i="2"/>
  <c r="Y1215" i="2"/>
  <c r="X1214" i="2"/>
  <c r="Y1214" i="2"/>
  <c r="X1212" i="2"/>
  <c r="X1213" i="2"/>
  <c r="Y1212" i="2"/>
  <c r="Y1213" i="2"/>
  <c r="X1211" i="2"/>
  <c r="Y1211" i="2"/>
  <c r="X1210" i="2"/>
  <c r="Y1210" i="2"/>
  <c r="X1209" i="2"/>
  <c r="Y1209" i="2"/>
  <c r="X1208" i="2"/>
  <c r="Y1208" i="2"/>
  <c r="X1207" i="2"/>
  <c r="Y1207" i="2"/>
  <c r="X1206" i="2"/>
  <c r="Y1206" i="2"/>
  <c r="X1205" i="2"/>
  <c r="Y1205" i="2"/>
  <c r="X1204" i="2"/>
  <c r="Y1204" i="2"/>
  <c r="X1203" i="2"/>
  <c r="Y1203" i="2"/>
  <c r="X1202" i="2"/>
  <c r="Y1202" i="2"/>
  <c r="X1201" i="2"/>
  <c r="Y1201" i="2"/>
  <c r="X1200" i="2"/>
  <c r="Y1200" i="2"/>
  <c r="X1199" i="2"/>
  <c r="Y1199" i="2"/>
  <c r="X1198" i="2"/>
  <c r="Y1198" i="2"/>
  <c r="X1197" i="2"/>
  <c r="Y1197" i="2"/>
  <c r="X1196" i="2"/>
  <c r="Y1196" i="2"/>
  <c r="X1195" i="2"/>
  <c r="Y1195" i="2"/>
  <c r="X1194" i="2"/>
  <c r="Y1194" i="2"/>
  <c r="X1193" i="2"/>
  <c r="Y1193" i="2"/>
  <c r="X1192" i="2"/>
  <c r="Y1192" i="2"/>
  <c r="X1191" i="2"/>
  <c r="Y1191" i="2"/>
  <c r="X1190" i="2"/>
  <c r="Y1190" i="2"/>
  <c r="X1189" i="2"/>
  <c r="Y1189" i="2"/>
  <c r="X1188" i="2"/>
  <c r="Y1188" i="2"/>
  <c r="X1186" i="2"/>
  <c r="X1187" i="2"/>
  <c r="Y1186" i="2"/>
  <c r="Y1187" i="2"/>
  <c r="X1185" i="2"/>
  <c r="Y1185" i="2"/>
  <c r="X1184" i="2"/>
  <c r="Y1184" i="2"/>
  <c r="X1183" i="2"/>
  <c r="Y1183" i="2"/>
  <c r="X1182" i="2"/>
  <c r="Y1182" i="2"/>
  <c r="X1181" i="2"/>
  <c r="Y1181" i="2"/>
  <c r="X1180" i="2"/>
  <c r="Y1180" i="2"/>
  <c r="X1179" i="2"/>
  <c r="Y1179" i="2"/>
  <c r="X1178" i="2"/>
  <c r="Y1178" i="2"/>
  <c r="X1177" i="2"/>
  <c r="Y1177" i="2"/>
  <c r="X1176" i="2"/>
  <c r="Y1176" i="2"/>
  <c r="X1175" i="2"/>
  <c r="Y1175" i="2"/>
  <c r="X1174" i="2"/>
  <c r="Y1174" i="2"/>
  <c r="X1173" i="2"/>
  <c r="Y1173" i="2"/>
  <c r="X1172" i="2"/>
  <c r="Y1172" i="2"/>
  <c r="X1170" i="2"/>
  <c r="X1171" i="2"/>
  <c r="Y1170" i="2"/>
  <c r="Y1171" i="2"/>
  <c r="X1169" i="2"/>
  <c r="Y1169" i="2"/>
  <c r="X1168" i="2"/>
  <c r="Y1168" i="2"/>
  <c r="X1167" i="2"/>
  <c r="Y1167" i="2"/>
  <c r="X1165" i="2"/>
  <c r="X1166" i="2"/>
  <c r="Y1165" i="2"/>
  <c r="Y1166" i="2"/>
  <c r="X1164" i="2"/>
  <c r="Y1164" i="2"/>
  <c r="X1163" i="2"/>
  <c r="Y1163" i="2"/>
  <c r="X1162" i="2"/>
  <c r="Y1162" i="2"/>
  <c r="X1161" i="2"/>
  <c r="Y1161" i="2"/>
  <c r="X1160" i="2"/>
  <c r="Y1160" i="2"/>
  <c r="X1159" i="2"/>
  <c r="Y1159" i="2"/>
  <c r="X1158" i="2"/>
  <c r="Y1158" i="2"/>
  <c r="X1157" i="2"/>
  <c r="Y1157" i="2"/>
  <c r="X1156" i="2"/>
  <c r="Y1156" i="2"/>
  <c r="X1155" i="2"/>
  <c r="Y1155" i="2"/>
  <c r="X1154" i="2"/>
  <c r="Y1154" i="2"/>
  <c r="X1153" i="2"/>
  <c r="Y1153" i="2"/>
  <c r="X1152" i="2"/>
  <c r="Y1152" i="2"/>
  <c r="X1151" i="2"/>
  <c r="Y1151" i="2"/>
  <c r="X1150" i="2"/>
  <c r="Y1150" i="2"/>
  <c r="X1149" i="2"/>
  <c r="Y1149" i="2"/>
  <c r="X1148" i="2"/>
  <c r="Y1148" i="2"/>
  <c r="X1147" i="2"/>
  <c r="Y1147" i="2"/>
  <c r="X1146" i="2"/>
  <c r="Y1146" i="2"/>
  <c r="X1144" i="2"/>
  <c r="X1145" i="2"/>
  <c r="Y1144" i="2"/>
  <c r="Y1145" i="2"/>
  <c r="X1143" i="2"/>
  <c r="Y1143" i="2"/>
  <c r="X1142" i="2"/>
  <c r="Y1142" i="2"/>
  <c r="X1141" i="2"/>
  <c r="Y1141" i="2"/>
  <c r="X1140" i="2"/>
  <c r="Y1140" i="2"/>
  <c r="X1139" i="2"/>
  <c r="Y1139" i="2"/>
  <c r="X1138" i="2"/>
  <c r="Y1138" i="2"/>
  <c r="X1137" i="2"/>
  <c r="Y1137" i="2"/>
  <c r="X1136" i="2"/>
  <c r="Y1136" i="2"/>
  <c r="X1135" i="2"/>
  <c r="Y1135" i="2"/>
  <c r="X1134" i="2"/>
  <c r="Y1134" i="2"/>
  <c r="X1133" i="2"/>
  <c r="Y1133" i="2"/>
  <c r="X1132" i="2"/>
  <c r="Y1132" i="2"/>
  <c r="X1131" i="2"/>
  <c r="Y1131" i="2"/>
  <c r="X1130" i="2"/>
  <c r="Y1130" i="2"/>
  <c r="X1129" i="2"/>
  <c r="Y1129" i="2"/>
  <c r="X1126" i="2"/>
  <c r="X1127" i="2"/>
  <c r="X1128" i="2"/>
  <c r="Y1126" i="2"/>
  <c r="Y1127" i="2"/>
  <c r="Y1128" i="2"/>
  <c r="X1125" i="2"/>
  <c r="Y1125" i="2"/>
  <c r="X1124" i="2"/>
  <c r="Y1124" i="2"/>
  <c r="X1123" i="2"/>
  <c r="Y1123" i="2"/>
  <c r="X1121" i="2"/>
  <c r="X1122" i="2"/>
  <c r="Y1121" i="2"/>
  <c r="Y1122" i="2"/>
  <c r="X1118" i="2"/>
  <c r="X1119" i="2"/>
  <c r="X1120" i="2"/>
  <c r="Y1118" i="2"/>
  <c r="Y1119" i="2"/>
  <c r="Y1120" i="2"/>
  <c r="X1117" i="2"/>
  <c r="Y1117" i="2"/>
  <c r="X1111" i="2"/>
  <c r="X1112" i="2"/>
  <c r="X1113" i="2"/>
  <c r="X1114" i="2"/>
  <c r="X1115" i="2"/>
  <c r="X1116" i="2"/>
  <c r="Y1111" i="2"/>
  <c r="Y1112" i="2"/>
  <c r="Y1113" i="2"/>
  <c r="Y1114" i="2"/>
  <c r="Y1115" i="2"/>
  <c r="Y1116" i="2"/>
  <c r="X1109" i="2"/>
  <c r="X1110" i="2"/>
  <c r="Y1109" i="2"/>
  <c r="Y1110" i="2"/>
  <c r="X1108" i="2"/>
  <c r="Y1108" i="2"/>
  <c r="X1107" i="2"/>
  <c r="Y1107" i="2"/>
  <c r="X1106" i="2"/>
  <c r="Y1106" i="2"/>
  <c r="X1104" i="2"/>
  <c r="X1105" i="2"/>
  <c r="Y1104" i="2"/>
  <c r="Y1105" i="2"/>
  <c r="X1101" i="2"/>
  <c r="X1102" i="2"/>
  <c r="X1103" i="2"/>
  <c r="Y1101" i="2"/>
  <c r="Y1102" i="2"/>
  <c r="Y1103" i="2"/>
  <c r="X1098" i="2"/>
  <c r="X1099" i="2"/>
  <c r="X1100" i="2"/>
  <c r="Y1098" i="2"/>
  <c r="Y1099" i="2"/>
  <c r="Y1100" i="2"/>
  <c r="X1096" i="2"/>
  <c r="X1097" i="2"/>
  <c r="Y1096" i="2"/>
  <c r="Y1097" i="2"/>
  <c r="X1095" i="2"/>
  <c r="Y1095" i="2"/>
  <c r="X1094" i="2"/>
  <c r="Y1094" i="2"/>
  <c r="X1093" i="2"/>
  <c r="Y1093" i="2"/>
  <c r="X1092" i="2"/>
  <c r="Y1092" i="2"/>
  <c r="X1091" i="2"/>
  <c r="Y1091" i="2"/>
  <c r="X1090" i="2"/>
  <c r="Y1090" i="2"/>
  <c r="X1089" i="2"/>
  <c r="Y1089" i="2"/>
  <c r="X1087" i="2"/>
  <c r="X1088" i="2"/>
  <c r="Y1087" i="2"/>
  <c r="Y1088" i="2"/>
  <c r="X1086" i="2"/>
  <c r="Y1086" i="2"/>
  <c r="X1085" i="2"/>
  <c r="Y1085" i="2"/>
  <c r="X1084" i="2"/>
  <c r="Y1084" i="2"/>
  <c r="X1083" i="2"/>
  <c r="Y1083" i="2"/>
  <c r="X1082" i="2"/>
  <c r="Y1082" i="2"/>
  <c r="X1081" i="2"/>
  <c r="Y1081" i="2"/>
  <c r="X1080" i="2"/>
  <c r="Y1080" i="2"/>
  <c r="X1079" i="2"/>
  <c r="Y1079" i="2"/>
  <c r="X1078" i="2"/>
  <c r="Y1078" i="2"/>
  <c r="X1077" i="2"/>
  <c r="Y1077" i="2"/>
  <c r="X1076" i="2"/>
  <c r="Y1076" i="2"/>
  <c r="X1075" i="2"/>
  <c r="Y1075" i="2"/>
  <c r="X1067" i="2"/>
  <c r="X1068" i="2"/>
  <c r="X1069" i="2"/>
  <c r="X1070" i="2"/>
  <c r="X1071" i="2"/>
  <c r="X1072" i="2"/>
  <c r="X1073" i="2"/>
  <c r="X1074" i="2"/>
  <c r="Y1067" i="2"/>
  <c r="Y1068" i="2"/>
  <c r="Y1069" i="2"/>
  <c r="Y1070" i="2"/>
  <c r="Y1071" i="2"/>
  <c r="Y1072" i="2"/>
  <c r="Y1073" i="2"/>
  <c r="Y1074" i="2"/>
  <c r="X1066" i="2"/>
  <c r="Y1066" i="2"/>
  <c r="X1063" i="2"/>
  <c r="X1064" i="2"/>
  <c r="X1065" i="2"/>
  <c r="Y1063" i="2"/>
  <c r="Y1064" i="2"/>
  <c r="Y1065" i="2"/>
  <c r="X1062" i="2"/>
  <c r="Y1062" i="2"/>
  <c r="X1061" i="2"/>
  <c r="Y1061" i="2"/>
  <c r="X1060" i="2"/>
  <c r="Y1060" i="2"/>
  <c r="X1059" i="2"/>
  <c r="Y1059" i="2"/>
  <c r="X1058" i="2"/>
  <c r="Y1058" i="2"/>
  <c r="X1055" i="2"/>
  <c r="X1056" i="2"/>
  <c r="X1057" i="2"/>
  <c r="Y1055" i="2"/>
  <c r="Y1056" i="2"/>
  <c r="Y1057" i="2"/>
  <c r="X1053" i="2"/>
  <c r="X1054" i="2"/>
  <c r="Y1053" i="2"/>
  <c r="Y1054" i="2"/>
  <c r="X1052" i="2"/>
  <c r="Y1052" i="2"/>
  <c r="X1051" i="2"/>
  <c r="Y1051" i="2"/>
  <c r="X1050" i="2"/>
  <c r="Y1050" i="2"/>
  <c r="X1049" i="2"/>
  <c r="Y1049" i="2"/>
  <c r="X1048" i="2"/>
  <c r="Y1048" i="2"/>
  <c r="X1047" i="2"/>
  <c r="Y1047" i="2"/>
  <c r="X1046" i="2"/>
  <c r="Y1046" i="2"/>
  <c r="X1045" i="2"/>
  <c r="Y1045" i="2"/>
  <c r="X1044" i="2"/>
  <c r="Y1044" i="2"/>
  <c r="X1043" i="2"/>
  <c r="Y1043" i="2"/>
  <c r="X1041" i="2"/>
  <c r="X1042" i="2"/>
  <c r="Y1041" i="2"/>
  <c r="Y1042" i="2"/>
  <c r="X1040" i="2"/>
  <c r="Y1040" i="2"/>
  <c r="X1039" i="2"/>
  <c r="Y1039" i="2"/>
  <c r="X1038" i="2"/>
  <c r="Y1038" i="2"/>
  <c r="X1037" i="2"/>
  <c r="Y1037" i="2"/>
  <c r="X1036" i="2"/>
  <c r="Y1036" i="2"/>
  <c r="X1021" i="2"/>
  <c r="X1022" i="2"/>
  <c r="X1023" i="2"/>
  <c r="X1024" i="2"/>
  <c r="X1025" i="2"/>
  <c r="X1026" i="2"/>
  <c r="X1027" i="2"/>
  <c r="X1028" i="2"/>
  <c r="X1029" i="2"/>
  <c r="X1030" i="2"/>
  <c r="X1031" i="2"/>
  <c r="X1032" i="2"/>
  <c r="X1033" i="2"/>
  <c r="X1034" i="2"/>
  <c r="X1035" i="2"/>
  <c r="Y1021" i="2"/>
  <c r="Y1022" i="2"/>
  <c r="Y1023" i="2"/>
  <c r="Y1024" i="2"/>
  <c r="Y1025" i="2"/>
  <c r="Y1026" i="2"/>
  <c r="Y1027" i="2"/>
  <c r="Y1028" i="2"/>
  <c r="Y1029" i="2"/>
  <c r="Y1030" i="2"/>
  <c r="Y1031" i="2"/>
  <c r="Y1032" i="2"/>
  <c r="Y1033" i="2"/>
  <c r="Y1034" i="2"/>
  <c r="Y1035" i="2"/>
  <c r="X1020" i="2"/>
  <c r="Y1020" i="2"/>
  <c r="X1019" i="2"/>
  <c r="Y1019" i="2"/>
  <c r="X1018" i="2"/>
  <c r="Y1018" i="2"/>
  <c r="X1017" i="2"/>
  <c r="Y1017" i="2"/>
  <c r="X1016" i="2"/>
  <c r="Y1016" i="2"/>
  <c r="X1015" i="2"/>
  <c r="Y1015" i="2"/>
  <c r="X1014" i="2"/>
  <c r="Y1014" i="2"/>
  <c r="X1013" i="2"/>
  <c r="Y1013" i="2"/>
  <c r="X1011" i="2"/>
  <c r="X1012" i="2"/>
  <c r="Y1011" i="2"/>
  <c r="Y1012" i="2"/>
  <c r="X1009" i="2"/>
  <c r="X1010" i="2"/>
  <c r="Y1009" i="2"/>
  <c r="Y1010" i="2"/>
  <c r="X1008" i="2"/>
  <c r="Y1008" i="2"/>
  <c r="X998" i="2"/>
  <c r="X999" i="2"/>
  <c r="X1000" i="2"/>
  <c r="X1001" i="2"/>
  <c r="X1002" i="2"/>
  <c r="X1003" i="2"/>
  <c r="X1004" i="2"/>
  <c r="X1005" i="2"/>
  <c r="X1006" i="2"/>
  <c r="X1007" i="2"/>
  <c r="Y998" i="2"/>
  <c r="Y999" i="2"/>
  <c r="Y1000" i="2"/>
  <c r="Y1001" i="2"/>
  <c r="Y1002" i="2"/>
  <c r="Y1003" i="2"/>
  <c r="Y1004" i="2"/>
  <c r="Y1005" i="2"/>
  <c r="Y1006" i="2"/>
  <c r="Y1007" i="2"/>
  <c r="X997" i="2"/>
  <c r="Y997" i="2"/>
  <c r="X996" i="2"/>
  <c r="Y996" i="2"/>
  <c r="X993" i="2"/>
  <c r="X994" i="2"/>
  <c r="X995" i="2"/>
  <c r="Y993" i="2"/>
  <c r="Y994" i="2"/>
  <c r="Y995" i="2"/>
  <c r="X992" i="2"/>
  <c r="Y992" i="2"/>
  <c r="X990" i="2"/>
  <c r="X991" i="2"/>
  <c r="Y990" i="2"/>
  <c r="Y991" i="2"/>
  <c r="X989" i="2"/>
  <c r="Y989" i="2"/>
  <c r="X988" i="2"/>
  <c r="Y988" i="2"/>
  <c r="X986" i="2"/>
  <c r="X987" i="2"/>
  <c r="Y986" i="2"/>
  <c r="Y987" i="2"/>
  <c r="X985" i="2"/>
  <c r="Y985" i="2"/>
  <c r="X983" i="2"/>
  <c r="X984" i="2"/>
  <c r="Y983" i="2"/>
  <c r="Y984" i="2"/>
  <c r="X982" i="2"/>
  <c r="Y982" i="2"/>
  <c r="X981" i="2"/>
  <c r="Y981" i="2"/>
  <c r="X980" i="2"/>
  <c r="Y980" i="2"/>
  <c r="X979" i="2"/>
  <c r="Y979" i="2"/>
  <c r="X978" i="2"/>
  <c r="Y978" i="2"/>
  <c r="X977" i="2"/>
  <c r="Y977" i="2"/>
  <c r="X976" i="2"/>
  <c r="Y976" i="2"/>
  <c r="X975" i="2"/>
  <c r="Y975" i="2"/>
  <c r="X972" i="2"/>
  <c r="X973" i="2"/>
  <c r="X974" i="2"/>
  <c r="Y972" i="2"/>
  <c r="Y973" i="2"/>
  <c r="Y974" i="2"/>
  <c r="X968" i="2"/>
  <c r="X969" i="2"/>
  <c r="X970" i="2"/>
  <c r="X971" i="2"/>
  <c r="Y968" i="2"/>
  <c r="Y969" i="2"/>
  <c r="Y970" i="2"/>
  <c r="Y971" i="2"/>
  <c r="X963" i="2"/>
  <c r="X964" i="2"/>
  <c r="X965" i="2"/>
  <c r="X966" i="2"/>
  <c r="X967" i="2"/>
  <c r="Y963" i="2"/>
  <c r="Y964" i="2"/>
  <c r="Y965" i="2"/>
  <c r="Y966" i="2"/>
  <c r="Y967" i="2"/>
  <c r="X962" i="2"/>
  <c r="Y962" i="2"/>
  <c r="X961" i="2"/>
  <c r="Y961" i="2"/>
  <c r="X960" i="2"/>
  <c r="Y960" i="2"/>
  <c r="X959" i="2"/>
  <c r="Y959" i="2"/>
  <c r="X958" i="2"/>
  <c r="Y958" i="2"/>
  <c r="X957" i="2"/>
  <c r="Y957" i="2"/>
  <c r="X956" i="2"/>
  <c r="Y956" i="2"/>
  <c r="X955" i="2"/>
  <c r="Y955" i="2"/>
  <c r="X954" i="2"/>
  <c r="Y954" i="2"/>
  <c r="X953" i="2"/>
  <c r="Y953" i="2"/>
  <c r="X952" i="2"/>
  <c r="Y952" i="2"/>
  <c r="X951" i="2"/>
  <c r="Y951" i="2"/>
  <c r="X950" i="2"/>
  <c r="Y950" i="2"/>
  <c r="X949" i="2"/>
  <c r="Y949" i="2"/>
  <c r="X939" i="2"/>
  <c r="X940" i="2"/>
  <c r="X941" i="2"/>
  <c r="X942" i="2"/>
  <c r="X943" i="2"/>
  <c r="X944" i="2"/>
  <c r="X945" i="2"/>
  <c r="X946" i="2"/>
  <c r="X947" i="2"/>
  <c r="X948" i="2"/>
  <c r="Y939" i="2"/>
  <c r="Y940" i="2"/>
  <c r="Y941" i="2"/>
  <c r="Y942" i="2"/>
  <c r="Y943" i="2"/>
  <c r="Y944" i="2"/>
  <c r="Y945" i="2"/>
  <c r="Y946" i="2"/>
  <c r="Y947" i="2"/>
  <c r="Y948" i="2"/>
  <c r="X929" i="2"/>
  <c r="X930" i="2"/>
  <c r="X931" i="2"/>
  <c r="X932" i="2"/>
  <c r="X933" i="2"/>
  <c r="X934" i="2"/>
  <c r="X935" i="2"/>
  <c r="X936" i="2"/>
  <c r="X937" i="2"/>
  <c r="X938" i="2"/>
  <c r="Y929" i="2"/>
  <c r="Y930" i="2"/>
  <c r="Y931" i="2"/>
  <c r="Y932" i="2"/>
  <c r="Y933" i="2"/>
  <c r="Y934" i="2"/>
  <c r="Y935" i="2"/>
  <c r="Y936" i="2"/>
  <c r="Y937" i="2"/>
  <c r="Y938" i="2"/>
  <c r="X919" i="2"/>
  <c r="X920" i="2"/>
  <c r="X921" i="2"/>
  <c r="X922" i="2"/>
  <c r="X923" i="2"/>
  <c r="X924" i="2"/>
  <c r="X925" i="2"/>
  <c r="X926" i="2"/>
  <c r="X927" i="2"/>
  <c r="X928" i="2"/>
  <c r="Y919" i="2"/>
  <c r="Y920" i="2"/>
  <c r="Y921" i="2"/>
  <c r="Y922" i="2"/>
  <c r="Y923" i="2"/>
  <c r="Y924" i="2"/>
  <c r="Y925" i="2"/>
  <c r="Y926" i="2"/>
  <c r="Y927" i="2"/>
  <c r="Y928" i="2"/>
  <c r="X917" i="2"/>
  <c r="X918" i="2"/>
  <c r="Y917" i="2"/>
  <c r="Y918" i="2"/>
  <c r="X916" i="2"/>
  <c r="Y916" i="2"/>
  <c r="X915" i="2"/>
  <c r="Y915" i="2"/>
  <c r="X914" i="2"/>
  <c r="Y914" i="2"/>
  <c r="X908" i="2"/>
  <c r="X909" i="2"/>
  <c r="X910" i="2"/>
  <c r="X911" i="2"/>
  <c r="X912" i="2"/>
  <c r="X913" i="2"/>
  <c r="Y908" i="2"/>
  <c r="Y909" i="2"/>
  <c r="Y910" i="2"/>
  <c r="Y911" i="2"/>
  <c r="Y912" i="2"/>
  <c r="Y913" i="2"/>
  <c r="X907" i="2"/>
  <c r="Y907" i="2"/>
  <c r="X905" i="2"/>
  <c r="X906" i="2"/>
  <c r="Y905" i="2"/>
  <c r="Y906" i="2"/>
  <c r="X894" i="2"/>
  <c r="X895" i="2"/>
  <c r="X896" i="2"/>
  <c r="X897" i="2"/>
  <c r="X898" i="2"/>
  <c r="X899" i="2"/>
  <c r="X900" i="2"/>
  <c r="X901" i="2"/>
  <c r="X902" i="2"/>
  <c r="X903" i="2"/>
  <c r="X904" i="2"/>
  <c r="Y894" i="2"/>
  <c r="Y895" i="2"/>
  <c r="Y896" i="2"/>
  <c r="Y897" i="2"/>
  <c r="Y898" i="2"/>
  <c r="Y899" i="2"/>
  <c r="Y900" i="2"/>
  <c r="Y901" i="2"/>
  <c r="Y902" i="2"/>
  <c r="Y903" i="2"/>
  <c r="Y904" i="2"/>
  <c r="X893" i="2"/>
  <c r="Y893" i="2"/>
  <c r="X890" i="2"/>
  <c r="X891" i="2"/>
  <c r="X892" i="2"/>
  <c r="Y890" i="2"/>
  <c r="Y891" i="2"/>
  <c r="Y892" i="2"/>
  <c r="X888" i="2"/>
  <c r="X889" i="2"/>
  <c r="Y888" i="2"/>
  <c r="Y889" i="2"/>
  <c r="X887" i="2"/>
  <c r="Y887" i="2"/>
  <c r="X885" i="2"/>
  <c r="X886" i="2"/>
  <c r="Y885" i="2"/>
  <c r="Y886" i="2"/>
  <c r="X880" i="2"/>
  <c r="X881" i="2"/>
  <c r="X882" i="2"/>
  <c r="X883" i="2"/>
  <c r="X884" i="2"/>
  <c r="Y880" i="2"/>
  <c r="Y881" i="2"/>
  <c r="Y882" i="2"/>
  <c r="Y883" i="2"/>
  <c r="Y884" i="2"/>
  <c r="X874" i="2"/>
  <c r="X875" i="2"/>
  <c r="X876" i="2"/>
  <c r="X877" i="2"/>
  <c r="X878" i="2"/>
  <c r="X879" i="2"/>
  <c r="Y874" i="2"/>
  <c r="Y875" i="2"/>
  <c r="Y876" i="2"/>
  <c r="Y877" i="2"/>
  <c r="Y878" i="2"/>
  <c r="Y879" i="2"/>
  <c r="X867" i="2"/>
  <c r="X868" i="2"/>
  <c r="X869" i="2"/>
  <c r="X870" i="2"/>
  <c r="X871" i="2"/>
  <c r="X872" i="2"/>
  <c r="X873" i="2"/>
  <c r="Y867" i="2"/>
  <c r="Y868" i="2"/>
  <c r="Y869" i="2"/>
  <c r="Y870" i="2"/>
  <c r="Y871" i="2"/>
  <c r="Y872" i="2"/>
  <c r="Y873" i="2"/>
  <c r="X866" i="2"/>
  <c r="Y866" i="2"/>
  <c r="X865" i="2"/>
  <c r="Y865" i="2"/>
  <c r="X862" i="2"/>
  <c r="X863" i="2"/>
  <c r="X864" i="2"/>
  <c r="Y862" i="2"/>
  <c r="Y863" i="2"/>
  <c r="Y864" i="2"/>
  <c r="X861" i="2"/>
  <c r="Y861" i="2"/>
  <c r="X858" i="2"/>
  <c r="X859" i="2"/>
  <c r="X860" i="2"/>
  <c r="Y858" i="2"/>
  <c r="Y859" i="2"/>
  <c r="Y860" i="2"/>
  <c r="X857" i="2"/>
  <c r="Y857" i="2"/>
  <c r="X856" i="2"/>
  <c r="Y856" i="2"/>
  <c r="X854" i="2"/>
  <c r="X855" i="2"/>
  <c r="Y854" i="2"/>
  <c r="Y855" i="2"/>
  <c r="X852" i="2"/>
  <c r="X853" i="2"/>
  <c r="Y852" i="2"/>
  <c r="Y853" i="2"/>
  <c r="X851" i="2"/>
  <c r="Y851" i="2"/>
  <c r="X850" i="2"/>
  <c r="Y850" i="2"/>
  <c r="X849" i="2"/>
  <c r="Y849" i="2"/>
  <c r="X848" i="2"/>
  <c r="Y848" i="2"/>
  <c r="X847" i="2"/>
  <c r="Y847" i="2"/>
  <c r="X846" i="2"/>
  <c r="Y846" i="2"/>
  <c r="X843" i="2"/>
  <c r="X844" i="2"/>
  <c r="X845" i="2"/>
  <c r="Y843" i="2"/>
  <c r="Y844" i="2"/>
  <c r="Y845" i="2"/>
  <c r="X839" i="2"/>
  <c r="X840" i="2"/>
  <c r="X841" i="2"/>
  <c r="X842" i="2"/>
  <c r="Y839" i="2"/>
  <c r="Y840" i="2"/>
  <c r="Y841" i="2"/>
  <c r="Y842" i="2"/>
  <c r="X836" i="2"/>
  <c r="X837" i="2"/>
  <c r="X838" i="2"/>
  <c r="Y836" i="2"/>
  <c r="Y837" i="2"/>
  <c r="Y838" i="2"/>
  <c r="X834" i="2"/>
  <c r="X835" i="2"/>
  <c r="Y834" i="2"/>
  <c r="Y835" i="2"/>
  <c r="X833" i="2"/>
  <c r="Y833" i="2"/>
  <c r="X826" i="2"/>
  <c r="X827" i="2"/>
  <c r="X828" i="2"/>
  <c r="X829" i="2"/>
  <c r="X830" i="2"/>
  <c r="X831" i="2"/>
  <c r="X832" i="2"/>
  <c r="Y826" i="2"/>
  <c r="Y827" i="2"/>
  <c r="Y828" i="2"/>
  <c r="Y829" i="2"/>
  <c r="Y830" i="2"/>
  <c r="Y831" i="2"/>
  <c r="Y832" i="2"/>
  <c r="X821" i="2"/>
  <c r="X822" i="2"/>
  <c r="X823" i="2"/>
  <c r="X824" i="2"/>
  <c r="X825" i="2"/>
  <c r="Y821" i="2"/>
  <c r="Y822" i="2"/>
  <c r="Y823" i="2"/>
  <c r="Y824" i="2"/>
  <c r="Y825" i="2"/>
  <c r="X820" i="2"/>
  <c r="Y820" i="2"/>
  <c r="X819" i="2"/>
  <c r="Y819" i="2"/>
  <c r="X818" i="2"/>
  <c r="Y818" i="2"/>
  <c r="X817" i="2"/>
  <c r="Y817" i="2"/>
  <c r="X816" i="2"/>
  <c r="Y816" i="2"/>
  <c r="X814" i="2"/>
  <c r="X815" i="2"/>
  <c r="Y814" i="2"/>
  <c r="Y815" i="2"/>
  <c r="X812" i="2"/>
  <c r="X813" i="2"/>
  <c r="Y812" i="2"/>
  <c r="Y813" i="2"/>
  <c r="X811" i="2"/>
  <c r="Y811" i="2"/>
  <c r="X810" i="2"/>
  <c r="Y810" i="2"/>
  <c r="X809" i="2"/>
  <c r="Y809" i="2"/>
  <c r="X808" i="2"/>
  <c r="Y808" i="2"/>
  <c r="X807" i="2"/>
  <c r="Y807" i="2"/>
  <c r="X806" i="2"/>
  <c r="Y806" i="2"/>
  <c r="X805" i="2"/>
  <c r="Y805" i="2"/>
  <c r="X803" i="2"/>
  <c r="X804" i="2"/>
  <c r="Y803" i="2"/>
  <c r="Y804" i="2"/>
  <c r="X801" i="2"/>
  <c r="X802" i="2"/>
  <c r="Y801" i="2"/>
  <c r="Y802" i="2"/>
  <c r="X799" i="2"/>
  <c r="X800" i="2"/>
  <c r="Y799" i="2"/>
  <c r="Y800" i="2"/>
  <c r="X798" i="2"/>
  <c r="Y798" i="2"/>
  <c r="X795" i="2"/>
  <c r="X796" i="2"/>
  <c r="X797" i="2"/>
  <c r="Y795" i="2"/>
  <c r="Y796" i="2"/>
  <c r="Y797" i="2"/>
  <c r="X794" i="2"/>
  <c r="Y794" i="2"/>
  <c r="X793" i="2"/>
  <c r="Y793" i="2"/>
  <c r="X792" i="2"/>
  <c r="Y792" i="2"/>
  <c r="X791" i="2"/>
  <c r="Y791" i="2"/>
  <c r="X790" i="2"/>
  <c r="Y790" i="2"/>
  <c r="X788" i="2"/>
  <c r="X789" i="2"/>
  <c r="Y788" i="2"/>
  <c r="Y789" i="2"/>
  <c r="X787" i="2"/>
  <c r="Y787" i="2"/>
  <c r="X783" i="2"/>
  <c r="X784" i="2"/>
  <c r="X785" i="2"/>
  <c r="X786" i="2"/>
  <c r="Y783" i="2"/>
  <c r="Y784" i="2"/>
  <c r="Y785" i="2"/>
  <c r="Y786" i="2"/>
  <c r="X780" i="2"/>
  <c r="X781" i="2"/>
  <c r="X782" i="2"/>
  <c r="Y780" i="2"/>
  <c r="Y781" i="2"/>
  <c r="Y782" i="2"/>
  <c r="X779" i="2"/>
  <c r="Y779" i="2"/>
  <c r="X778" i="2"/>
  <c r="Y778" i="2"/>
  <c r="X777" i="2"/>
  <c r="Y777" i="2"/>
  <c r="X776" i="2"/>
  <c r="Y776" i="2"/>
  <c r="X775" i="2"/>
  <c r="Y775" i="2"/>
  <c r="X774" i="2"/>
  <c r="Y774" i="2"/>
  <c r="X773" i="2"/>
  <c r="Y773" i="2"/>
  <c r="X772" i="2"/>
  <c r="Y772" i="2"/>
  <c r="X771" i="2"/>
  <c r="Y771" i="2"/>
  <c r="X770" i="2"/>
  <c r="Y770" i="2"/>
  <c r="X766" i="2"/>
  <c r="X767" i="2"/>
  <c r="X768" i="2"/>
  <c r="X769" i="2"/>
  <c r="Y766" i="2"/>
  <c r="Y767" i="2"/>
  <c r="Y768" i="2"/>
  <c r="Y769" i="2"/>
  <c r="X763" i="2"/>
  <c r="X764" i="2"/>
  <c r="X765" i="2"/>
  <c r="Y763" i="2"/>
  <c r="Y764" i="2"/>
  <c r="Y765" i="2"/>
  <c r="X761" i="2"/>
  <c r="X762" i="2"/>
  <c r="Y761" i="2"/>
  <c r="Y762" i="2"/>
  <c r="X760" i="2"/>
  <c r="Y760" i="2"/>
  <c r="X758" i="2"/>
  <c r="X759" i="2"/>
  <c r="Y758" i="2"/>
  <c r="Y759" i="2"/>
  <c r="X755" i="2"/>
  <c r="X756" i="2"/>
  <c r="X757" i="2"/>
  <c r="Y755" i="2"/>
  <c r="Y756" i="2"/>
  <c r="Y757" i="2"/>
  <c r="X749" i="2"/>
  <c r="X750" i="2"/>
  <c r="X751" i="2"/>
  <c r="X752" i="2"/>
  <c r="X753" i="2"/>
  <c r="X754" i="2"/>
  <c r="Y749" i="2"/>
  <c r="Y750" i="2"/>
  <c r="Y751" i="2"/>
  <c r="Y752" i="2"/>
  <c r="Y753" i="2"/>
  <c r="Y754" i="2"/>
  <c r="X747" i="2"/>
  <c r="X748" i="2"/>
  <c r="Y747" i="2"/>
  <c r="Y748" i="2"/>
  <c r="X746" i="2"/>
  <c r="Y746" i="2"/>
  <c r="X745" i="2"/>
  <c r="Y745" i="2"/>
  <c r="X744" i="2"/>
  <c r="Y744" i="2"/>
  <c r="X743" i="2"/>
  <c r="Y743" i="2"/>
  <c r="X742" i="2"/>
  <c r="Y742" i="2"/>
  <c r="X741" i="2"/>
  <c r="Y741" i="2"/>
  <c r="X740" i="2"/>
  <c r="Y740" i="2"/>
  <c r="X737" i="2"/>
  <c r="X738" i="2"/>
  <c r="X739" i="2"/>
  <c r="Y737" i="2"/>
  <c r="Y738" i="2"/>
  <c r="Y739" i="2"/>
  <c r="X736" i="2"/>
  <c r="Y736" i="2"/>
  <c r="X735" i="2"/>
  <c r="Y735" i="2"/>
  <c r="X733" i="2"/>
  <c r="X734" i="2"/>
  <c r="Y733" i="2"/>
  <c r="Y734" i="2"/>
  <c r="X732" i="2"/>
  <c r="Y732" i="2"/>
  <c r="X731" i="2"/>
  <c r="Y731" i="2"/>
  <c r="X730" i="2"/>
  <c r="Y730" i="2"/>
  <c r="X729" i="2"/>
  <c r="Y729" i="2"/>
  <c r="X728" i="2"/>
  <c r="Y728" i="2"/>
  <c r="X727" i="2"/>
  <c r="Y727" i="2"/>
  <c r="X726" i="2"/>
  <c r="Y726" i="2"/>
  <c r="X725" i="2"/>
  <c r="Y725" i="2"/>
  <c r="X724" i="2"/>
  <c r="Y724" i="2"/>
  <c r="X723" i="2"/>
  <c r="Y723" i="2"/>
  <c r="X721" i="2"/>
  <c r="X722" i="2"/>
  <c r="Y721" i="2"/>
  <c r="Y722" i="2"/>
  <c r="X720" i="2"/>
  <c r="Y720" i="2"/>
  <c r="X719" i="2"/>
  <c r="Y719" i="2"/>
  <c r="X718" i="2"/>
  <c r="Y718" i="2"/>
  <c r="X717" i="2"/>
  <c r="Y717" i="2"/>
  <c r="X716" i="2"/>
  <c r="Y716" i="2"/>
  <c r="X714" i="2"/>
  <c r="X715" i="2"/>
  <c r="Y714" i="2"/>
  <c r="Y715" i="2"/>
  <c r="X712" i="2"/>
  <c r="X713" i="2"/>
  <c r="Y712" i="2"/>
  <c r="Y713" i="2"/>
  <c r="X711" i="2"/>
  <c r="Y711" i="2"/>
  <c r="X710" i="2"/>
  <c r="Y710" i="2"/>
  <c r="X709" i="2"/>
  <c r="Y709" i="2"/>
  <c r="X700" i="2"/>
  <c r="X701" i="2"/>
  <c r="X702" i="2"/>
  <c r="X703" i="2"/>
  <c r="X704" i="2"/>
  <c r="X705" i="2"/>
  <c r="X706" i="2"/>
  <c r="X707" i="2"/>
  <c r="X708" i="2"/>
  <c r="Y700" i="2"/>
  <c r="Y701" i="2"/>
  <c r="Y702" i="2"/>
  <c r="Y703" i="2"/>
  <c r="Y704" i="2"/>
  <c r="Y705" i="2"/>
  <c r="Y706" i="2"/>
  <c r="Y707" i="2"/>
  <c r="Y708" i="2"/>
  <c r="X699" i="2"/>
  <c r="Y699" i="2"/>
  <c r="X698" i="2"/>
  <c r="Y698" i="2"/>
  <c r="X697" i="2"/>
  <c r="Y697" i="2"/>
  <c r="X696" i="2"/>
  <c r="Y696" i="2"/>
  <c r="X695" i="2"/>
  <c r="Y695" i="2"/>
  <c r="X694" i="2"/>
  <c r="Y694" i="2"/>
  <c r="X693" i="2"/>
  <c r="Y693" i="2"/>
  <c r="X692" i="2"/>
  <c r="Y692" i="2"/>
  <c r="X691" i="2"/>
  <c r="Y691" i="2"/>
  <c r="X687" i="2"/>
  <c r="X688" i="2"/>
  <c r="X689" i="2"/>
  <c r="X690" i="2"/>
  <c r="Y687" i="2"/>
  <c r="Y688" i="2"/>
  <c r="Y689" i="2"/>
  <c r="Y690" i="2"/>
  <c r="X686" i="2"/>
  <c r="Y686" i="2"/>
  <c r="X682" i="2"/>
  <c r="X683" i="2"/>
  <c r="X684" i="2"/>
  <c r="X685" i="2"/>
  <c r="Y682" i="2"/>
  <c r="Y683" i="2"/>
  <c r="Y684" i="2"/>
  <c r="Y685" i="2"/>
  <c r="X681" i="2"/>
  <c r="Y681" i="2"/>
  <c r="X680" i="2"/>
  <c r="Y680" i="2"/>
  <c r="X678" i="2"/>
  <c r="X679" i="2"/>
  <c r="Y678" i="2"/>
  <c r="Y679" i="2"/>
  <c r="X676" i="2"/>
  <c r="X677" i="2"/>
  <c r="Y676" i="2"/>
  <c r="Y677" i="2"/>
  <c r="X675" i="2"/>
  <c r="Y675" i="2"/>
  <c r="X674" i="2"/>
  <c r="Y674" i="2"/>
  <c r="X673" i="2"/>
  <c r="Y673" i="2"/>
  <c r="X672" i="2"/>
  <c r="Y672" i="2"/>
  <c r="X671" i="2"/>
  <c r="Y671" i="2"/>
  <c r="X669" i="2"/>
  <c r="X670" i="2"/>
  <c r="Y669" i="2"/>
  <c r="Y670" i="2"/>
  <c r="X668" i="2"/>
  <c r="Y668" i="2"/>
  <c r="X667" i="2"/>
  <c r="Y667" i="2"/>
  <c r="X666" i="2"/>
  <c r="Y666" i="2"/>
  <c r="X665" i="2"/>
  <c r="Y665" i="2"/>
  <c r="X664" i="2"/>
  <c r="Y664" i="2"/>
  <c r="X663" i="2"/>
  <c r="Y663" i="2"/>
  <c r="X662" i="2"/>
  <c r="Y662" i="2"/>
  <c r="X661" i="2"/>
  <c r="Y661" i="2"/>
  <c r="X660" i="2"/>
  <c r="Y660" i="2"/>
  <c r="X659" i="2"/>
  <c r="Y659" i="2"/>
  <c r="X658" i="2"/>
  <c r="Y658" i="2"/>
  <c r="X657" i="2"/>
  <c r="Y657" i="2"/>
  <c r="X656" i="2"/>
  <c r="Y656" i="2"/>
  <c r="X654" i="2"/>
  <c r="X655" i="2"/>
  <c r="Y654" i="2"/>
  <c r="Y655" i="2"/>
  <c r="X652" i="2"/>
  <c r="X653" i="2"/>
  <c r="Y652" i="2"/>
  <c r="Y653" i="2"/>
  <c r="X650" i="2"/>
  <c r="X651" i="2"/>
  <c r="Y650" i="2"/>
  <c r="Y651" i="2"/>
  <c r="X649" i="2"/>
  <c r="Y649" i="2"/>
  <c r="X648" i="2"/>
  <c r="Y648" i="2"/>
  <c r="X647" i="2"/>
  <c r="Y647" i="2"/>
  <c r="X646" i="2"/>
  <c r="Y646" i="2"/>
  <c r="X644" i="2"/>
  <c r="X645" i="2"/>
  <c r="Y644" i="2"/>
  <c r="Y645" i="2"/>
  <c r="X643" i="2"/>
  <c r="Y643" i="2"/>
  <c r="X642" i="2"/>
  <c r="Y642" i="2"/>
  <c r="X640" i="2"/>
  <c r="X641" i="2"/>
  <c r="Y640" i="2"/>
  <c r="Y641" i="2"/>
  <c r="X639" i="2"/>
  <c r="Y639" i="2"/>
  <c r="X638" i="2"/>
  <c r="Y638" i="2"/>
  <c r="X637" i="2"/>
  <c r="Y637" i="2"/>
  <c r="X636" i="2"/>
  <c r="Y636" i="2"/>
  <c r="X634" i="2"/>
  <c r="X635" i="2"/>
  <c r="Y634" i="2"/>
  <c r="Y635" i="2"/>
  <c r="X632" i="2"/>
  <c r="X633" i="2"/>
  <c r="Y632" i="2"/>
  <c r="Y633" i="2"/>
  <c r="X631" i="2"/>
  <c r="Y631" i="2"/>
  <c r="X629" i="2"/>
  <c r="X630" i="2"/>
  <c r="Y629" i="2"/>
  <c r="Y630" i="2"/>
  <c r="X628" i="2"/>
  <c r="Y628" i="2"/>
  <c r="X627" i="2"/>
  <c r="Y627" i="2"/>
  <c r="X626" i="2"/>
  <c r="Y626" i="2"/>
  <c r="X625" i="2"/>
  <c r="Y625" i="2"/>
  <c r="X624" i="2"/>
  <c r="Y624" i="2"/>
  <c r="X622" i="2"/>
  <c r="X623" i="2"/>
  <c r="Y622" i="2"/>
  <c r="Y623" i="2"/>
  <c r="X621" i="2"/>
  <c r="Y621" i="2"/>
  <c r="X620" i="2"/>
  <c r="Y620" i="2"/>
  <c r="X619" i="2"/>
  <c r="Y619" i="2"/>
  <c r="X617" i="2"/>
  <c r="X618" i="2"/>
  <c r="Y617" i="2"/>
  <c r="Y618" i="2"/>
  <c r="X615" i="2"/>
  <c r="X616" i="2"/>
  <c r="Y615" i="2"/>
  <c r="Y616" i="2"/>
  <c r="X614" i="2"/>
  <c r="Y614" i="2"/>
  <c r="X613" i="2"/>
  <c r="Y613" i="2"/>
  <c r="X612" i="2"/>
  <c r="Y612" i="2"/>
  <c r="X611" i="2"/>
  <c r="Y611" i="2"/>
  <c r="X609" i="2"/>
  <c r="X610" i="2"/>
  <c r="Y609" i="2"/>
  <c r="Y610" i="2"/>
  <c r="X607" i="2"/>
  <c r="X608" i="2"/>
  <c r="Y607" i="2"/>
  <c r="Y608" i="2"/>
  <c r="X605" i="2"/>
  <c r="X606" i="2"/>
  <c r="Y605" i="2"/>
  <c r="Y606" i="2"/>
  <c r="X604" i="2"/>
  <c r="Y604" i="2"/>
  <c r="X602" i="2"/>
  <c r="X603" i="2"/>
  <c r="Y602" i="2"/>
  <c r="Y603" i="2"/>
  <c r="X601" i="2"/>
  <c r="Y601" i="2"/>
  <c r="X599" i="2"/>
  <c r="X600" i="2"/>
  <c r="Y599" i="2"/>
  <c r="Y600" i="2"/>
  <c r="X594" i="2"/>
  <c r="X595" i="2"/>
  <c r="X596" i="2"/>
  <c r="X597" i="2"/>
  <c r="X598" i="2"/>
  <c r="Y594" i="2"/>
  <c r="Y595" i="2"/>
  <c r="Y596" i="2"/>
  <c r="Y597" i="2"/>
  <c r="Y598" i="2"/>
  <c r="X589" i="2"/>
  <c r="X590" i="2"/>
  <c r="X591" i="2"/>
  <c r="X592" i="2"/>
  <c r="X593" i="2"/>
  <c r="Y589" i="2"/>
  <c r="Y590" i="2"/>
  <c r="Y591" i="2"/>
  <c r="Y592" i="2"/>
  <c r="Y593" i="2"/>
  <c r="X588" i="2"/>
  <c r="Y588" i="2"/>
  <c r="X587" i="2"/>
  <c r="Y587" i="2"/>
  <c r="X585" i="2"/>
  <c r="X586" i="2"/>
  <c r="Y585" i="2"/>
  <c r="Y586" i="2"/>
  <c r="X584" i="2"/>
  <c r="Y584" i="2"/>
  <c r="X583" i="2"/>
  <c r="Y583" i="2"/>
  <c r="X582" i="2"/>
  <c r="Y582" i="2"/>
  <c r="X581" i="2"/>
  <c r="Y581" i="2"/>
  <c r="X580" i="2"/>
  <c r="Y580" i="2"/>
  <c r="X579" i="2"/>
  <c r="Y579" i="2"/>
  <c r="X578" i="2"/>
  <c r="Y578" i="2"/>
  <c r="X577" i="2"/>
  <c r="Y577" i="2"/>
  <c r="X576" i="2"/>
  <c r="Y576" i="2"/>
  <c r="X574" i="2"/>
  <c r="X575" i="2"/>
  <c r="Y574" i="2"/>
  <c r="Y575" i="2"/>
  <c r="X571" i="2"/>
  <c r="X572" i="2"/>
  <c r="X573" i="2"/>
  <c r="Y571" i="2"/>
  <c r="Y572" i="2"/>
  <c r="Y573" i="2"/>
  <c r="X570" i="2"/>
  <c r="Y570" i="2"/>
  <c r="X568" i="2"/>
  <c r="X569" i="2"/>
  <c r="Y568" i="2"/>
  <c r="Y569" i="2"/>
  <c r="X566" i="2"/>
  <c r="X567" i="2"/>
  <c r="Y566" i="2"/>
  <c r="Y567" i="2"/>
  <c r="X565" i="2"/>
  <c r="Y565" i="2"/>
  <c r="X564" i="2"/>
  <c r="Y564" i="2"/>
  <c r="X561" i="2"/>
  <c r="X562" i="2"/>
  <c r="X563" i="2"/>
  <c r="Y561" i="2"/>
  <c r="Y562" i="2"/>
  <c r="Y563" i="2"/>
  <c r="X560" i="2"/>
  <c r="Y560" i="2"/>
  <c r="X559" i="2"/>
  <c r="Y559" i="2"/>
  <c r="X558" i="2"/>
  <c r="Y558" i="2"/>
  <c r="X557" i="2"/>
  <c r="Y557" i="2"/>
  <c r="X556" i="2"/>
  <c r="Y556" i="2"/>
  <c r="X555" i="2"/>
  <c r="Y555" i="2"/>
  <c r="X554" i="2"/>
  <c r="Y554" i="2"/>
  <c r="X553" i="2"/>
  <c r="Y553" i="2"/>
  <c r="X552" i="2"/>
  <c r="Y552" i="2"/>
  <c r="X551" i="2"/>
  <c r="Y551" i="2"/>
  <c r="X550" i="2"/>
  <c r="Y550" i="2"/>
  <c r="X549" i="2"/>
  <c r="Y549" i="2"/>
  <c r="X548" i="2"/>
  <c r="Y548" i="2"/>
  <c r="X547" i="2"/>
  <c r="Y547" i="2"/>
  <c r="X546" i="2"/>
  <c r="Y546" i="2"/>
  <c r="X544" i="2"/>
  <c r="X545" i="2"/>
  <c r="Y544" i="2"/>
  <c r="Y545" i="2"/>
  <c r="X543" i="2"/>
  <c r="Y543" i="2"/>
  <c r="X542" i="2"/>
  <c r="Y542" i="2"/>
  <c r="X541" i="2"/>
  <c r="Y541" i="2"/>
  <c r="X540" i="2"/>
  <c r="Y540" i="2"/>
  <c r="X539" i="2"/>
  <c r="Y539" i="2"/>
  <c r="X537" i="2"/>
  <c r="X538" i="2"/>
  <c r="Y537" i="2"/>
  <c r="Y538" i="2"/>
  <c r="X535" i="2"/>
  <c r="X536" i="2"/>
  <c r="Y535" i="2"/>
  <c r="Y536" i="2"/>
  <c r="X534" i="2"/>
  <c r="Y534" i="2"/>
  <c r="X533" i="2"/>
  <c r="Y533" i="2"/>
  <c r="X531" i="2"/>
  <c r="X532" i="2"/>
  <c r="Y531" i="2"/>
  <c r="Y532" i="2"/>
  <c r="X530" i="2"/>
  <c r="Y530" i="2"/>
  <c r="X525" i="2"/>
  <c r="X526" i="2"/>
  <c r="X527" i="2"/>
  <c r="X528" i="2"/>
  <c r="X529" i="2"/>
  <c r="Y525" i="2"/>
  <c r="Y526" i="2"/>
  <c r="Y527" i="2"/>
  <c r="Y528" i="2"/>
  <c r="Y529" i="2"/>
  <c r="X524" i="2"/>
  <c r="Y524" i="2"/>
  <c r="X523" i="2"/>
  <c r="Y523" i="2"/>
  <c r="X521" i="2"/>
  <c r="X522" i="2"/>
  <c r="Y521" i="2"/>
  <c r="Y522" i="2"/>
  <c r="X519" i="2"/>
  <c r="X520" i="2"/>
  <c r="Y519" i="2"/>
  <c r="Y520" i="2"/>
  <c r="X518" i="2"/>
  <c r="Y518" i="2"/>
  <c r="X517" i="2"/>
  <c r="Y517" i="2"/>
  <c r="X516" i="2"/>
  <c r="Y516" i="2"/>
  <c r="X515" i="2"/>
  <c r="Y515" i="2"/>
  <c r="X514" i="2"/>
  <c r="Y514" i="2"/>
  <c r="X512" i="2"/>
  <c r="X513" i="2"/>
  <c r="Y512" i="2"/>
  <c r="Y513" i="2"/>
  <c r="X510" i="2"/>
  <c r="X511" i="2"/>
  <c r="Y510" i="2"/>
  <c r="Y511" i="2"/>
  <c r="X509" i="2"/>
  <c r="Y509" i="2"/>
  <c r="X506" i="2"/>
  <c r="X507" i="2"/>
  <c r="X508" i="2"/>
  <c r="Y506" i="2"/>
  <c r="Y507" i="2"/>
  <c r="Y508" i="2"/>
  <c r="X505" i="2"/>
  <c r="Y505" i="2"/>
  <c r="X503" i="2"/>
  <c r="X504" i="2"/>
  <c r="Y503" i="2"/>
  <c r="Y504" i="2"/>
  <c r="X502" i="2"/>
  <c r="Y502" i="2"/>
  <c r="X501" i="2"/>
  <c r="Y501" i="2"/>
  <c r="X500" i="2"/>
  <c r="Y500" i="2"/>
  <c r="X499" i="2"/>
  <c r="Y499" i="2"/>
  <c r="X498" i="2"/>
  <c r="Y498" i="2"/>
  <c r="X496" i="2"/>
  <c r="X497" i="2"/>
  <c r="Y496" i="2"/>
  <c r="Y497" i="2"/>
  <c r="X495" i="2"/>
  <c r="Y495" i="2"/>
  <c r="X492" i="2"/>
  <c r="X493" i="2"/>
  <c r="X494" i="2"/>
  <c r="Y492" i="2"/>
  <c r="Y493" i="2"/>
  <c r="Y494" i="2"/>
  <c r="X491" i="2"/>
  <c r="Y491" i="2"/>
  <c r="X487" i="2"/>
  <c r="X488" i="2"/>
  <c r="X489" i="2"/>
  <c r="X490" i="2"/>
  <c r="Y487" i="2"/>
  <c r="Y488" i="2"/>
  <c r="Y489" i="2"/>
  <c r="Y490" i="2"/>
  <c r="X486" i="2"/>
  <c r="Y486" i="2"/>
  <c r="X485" i="2"/>
  <c r="Y485" i="2"/>
  <c r="X484" i="2"/>
  <c r="Y484" i="2"/>
  <c r="X483" i="2"/>
  <c r="Y483" i="2"/>
  <c r="X482" i="2"/>
  <c r="Y482" i="2"/>
  <c r="X481" i="2"/>
  <c r="Y481" i="2"/>
  <c r="X480" i="2"/>
  <c r="Y480" i="2"/>
  <c r="X479" i="2"/>
  <c r="Y479" i="2"/>
  <c r="X478" i="2"/>
  <c r="Y478" i="2"/>
  <c r="X477" i="2"/>
  <c r="Y477" i="2"/>
  <c r="X475" i="2"/>
  <c r="X476" i="2"/>
  <c r="Y475" i="2"/>
  <c r="Y476" i="2"/>
  <c r="X474" i="2"/>
  <c r="Y474" i="2"/>
  <c r="X473" i="2"/>
  <c r="Y473" i="2"/>
  <c r="X471" i="2"/>
  <c r="X472" i="2"/>
  <c r="Y471" i="2"/>
  <c r="Y472" i="2"/>
  <c r="X470" i="2"/>
  <c r="Y470" i="2"/>
  <c r="X468" i="2"/>
  <c r="X469" i="2"/>
  <c r="Y468" i="2"/>
  <c r="Y469" i="2"/>
  <c r="X467" i="2"/>
  <c r="Y467" i="2"/>
  <c r="X454" i="2"/>
  <c r="X455" i="2"/>
  <c r="X456" i="2"/>
  <c r="X457" i="2"/>
  <c r="X458" i="2"/>
  <c r="X459" i="2"/>
  <c r="X460" i="2"/>
  <c r="X461" i="2"/>
  <c r="X462" i="2"/>
  <c r="X463" i="2"/>
  <c r="X464" i="2"/>
  <c r="X465" i="2"/>
  <c r="X466" i="2"/>
  <c r="Y454" i="2"/>
  <c r="Y455" i="2"/>
  <c r="Y456" i="2"/>
  <c r="Y457" i="2"/>
  <c r="Y458" i="2"/>
  <c r="Y459" i="2"/>
  <c r="Y460" i="2"/>
  <c r="Y461" i="2"/>
  <c r="Y462" i="2"/>
  <c r="Y463" i="2"/>
  <c r="Y464" i="2"/>
  <c r="Y465" i="2"/>
  <c r="Y466" i="2"/>
  <c r="X453" i="2"/>
  <c r="Y453" i="2"/>
  <c r="X452" i="2"/>
  <c r="Y452" i="2"/>
  <c r="X451" i="2"/>
  <c r="Y451" i="2"/>
  <c r="X450" i="2"/>
  <c r="Y450" i="2"/>
  <c r="X449" i="2"/>
  <c r="Y449" i="2"/>
  <c r="X446" i="2"/>
  <c r="X447" i="2"/>
  <c r="X448" i="2"/>
  <c r="Y446" i="2"/>
  <c r="Y447" i="2"/>
  <c r="Y448" i="2"/>
  <c r="X445" i="2"/>
  <c r="Y445" i="2"/>
  <c r="X443" i="2"/>
  <c r="X444" i="2"/>
  <c r="Y443" i="2"/>
  <c r="Y444" i="2"/>
  <c r="X442" i="2"/>
  <c r="Y442" i="2"/>
  <c r="X439" i="2"/>
  <c r="X440" i="2"/>
  <c r="X441" i="2"/>
  <c r="Y439" i="2"/>
  <c r="Y440" i="2"/>
  <c r="Y441" i="2"/>
  <c r="X436" i="2"/>
  <c r="X437" i="2"/>
  <c r="X438" i="2"/>
  <c r="Y436" i="2"/>
  <c r="Y437" i="2"/>
  <c r="Y438" i="2"/>
  <c r="X414" i="2"/>
  <c r="X415" i="2"/>
  <c r="X416" i="2"/>
  <c r="X417" i="2"/>
  <c r="X418" i="2"/>
  <c r="X419" i="2"/>
  <c r="X420" i="2"/>
  <c r="X421" i="2"/>
  <c r="X422" i="2"/>
  <c r="X423" i="2"/>
  <c r="X424" i="2"/>
  <c r="X425" i="2"/>
  <c r="X426" i="2"/>
  <c r="X427" i="2"/>
  <c r="X428" i="2"/>
  <c r="X429" i="2"/>
  <c r="X430" i="2"/>
  <c r="X431" i="2"/>
  <c r="X432" i="2"/>
  <c r="X433" i="2"/>
  <c r="X434" i="2"/>
  <c r="X435" i="2"/>
  <c r="Y414" i="2"/>
  <c r="Y415" i="2"/>
  <c r="Y416" i="2"/>
  <c r="Y417" i="2"/>
  <c r="Y418" i="2"/>
  <c r="Y419" i="2"/>
  <c r="Y420" i="2"/>
  <c r="Y421" i="2"/>
  <c r="Y422" i="2"/>
  <c r="Y423" i="2"/>
  <c r="Y424" i="2"/>
  <c r="Y425" i="2"/>
  <c r="Y426" i="2"/>
  <c r="Y427" i="2"/>
  <c r="Y428" i="2"/>
  <c r="Y429" i="2"/>
  <c r="Y430" i="2"/>
  <c r="Y431" i="2"/>
  <c r="Y432" i="2"/>
  <c r="Y433" i="2"/>
  <c r="Y434" i="2"/>
  <c r="Y435" i="2"/>
  <c r="X413" i="2"/>
  <c r="Y413" i="2"/>
  <c r="X412" i="2"/>
  <c r="Y412" i="2"/>
  <c r="X411" i="2"/>
  <c r="Y411" i="2"/>
  <c r="X399" i="2"/>
  <c r="X400" i="2"/>
  <c r="X401" i="2"/>
  <c r="X402" i="2"/>
  <c r="X403" i="2"/>
  <c r="X404" i="2"/>
  <c r="X405" i="2"/>
  <c r="X406" i="2"/>
  <c r="X407" i="2"/>
  <c r="X408" i="2"/>
  <c r="X409" i="2"/>
  <c r="X410" i="2"/>
  <c r="Y399" i="2"/>
  <c r="Y400" i="2"/>
  <c r="Y401" i="2"/>
  <c r="Y402" i="2"/>
  <c r="Y403" i="2"/>
  <c r="Y404" i="2"/>
  <c r="Y405" i="2"/>
  <c r="Y406" i="2"/>
  <c r="Y407" i="2"/>
  <c r="Y408" i="2"/>
  <c r="Y409" i="2"/>
  <c r="Y410" i="2"/>
  <c r="X398" i="2"/>
  <c r="Y398" i="2"/>
  <c r="X397" i="2"/>
  <c r="Y397" i="2"/>
  <c r="X394" i="2"/>
  <c r="X395" i="2"/>
  <c r="X396" i="2"/>
  <c r="Y394" i="2"/>
  <c r="Y395" i="2"/>
  <c r="Y396" i="2"/>
  <c r="X393" i="2"/>
  <c r="Y393" i="2"/>
  <c r="X392" i="2"/>
  <c r="Y392" i="2"/>
  <c r="X391" i="2"/>
  <c r="Y391" i="2"/>
  <c r="X390" i="2"/>
  <c r="Y390" i="2"/>
  <c r="X389" i="2"/>
  <c r="Y389" i="2"/>
  <c r="X388" i="2"/>
  <c r="Y388" i="2"/>
  <c r="X387" i="2"/>
  <c r="Y387" i="2"/>
  <c r="X386" i="2"/>
  <c r="Y386" i="2"/>
  <c r="X384" i="2"/>
  <c r="X385" i="2"/>
  <c r="Y384" i="2"/>
  <c r="Y385" i="2"/>
  <c r="X380" i="2"/>
  <c r="X381" i="2"/>
  <c r="X382" i="2"/>
  <c r="X383" i="2"/>
  <c r="Y380" i="2"/>
  <c r="Y381" i="2"/>
  <c r="Y382" i="2"/>
  <c r="Y383" i="2"/>
  <c r="X379" i="2"/>
  <c r="Y379" i="2"/>
  <c r="X370" i="2"/>
  <c r="X371" i="2"/>
  <c r="X372" i="2"/>
  <c r="X373" i="2"/>
  <c r="X374" i="2"/>
  <c r="X375" i="2"/>
  <c r="X376" i="2"/>
  <c r="X377" i="2"/>
  <c r="X378" i="2"/>
  <c r="Y370" i="2"/>
  <c r="Y371" i="2"/>
  <c r="Y372" i="2"/>
  <c r="Y373" i="2"/>
  <c r="Y374" i="2"/>
  <c r="Y375" i="2"/>
  <c r="Y376" i="2"/>
  <c r="Y377" i="2"/>
  <c r="Y378" i="2"/>
  <c r="X369" i="2"/>
  <c r="Y369" i="2"/>
  <c r="X368" i="2"/>
  <c r="Y368" i="2"/>
  <c r="X367" i="2"/>
  <c r="Y367" i="2"/>
  <c r="X366" i="2"/>
  <c r="Y366" i="2"/>
  <c r="X365" i="2"/>
  <c r="Y365" i="2"/>
  <c r="X364" i="2"/>
  <c r="Y364" i="2"/>
  <c r="X363" i="2"/>
  <c r="Y363" i="2"/>
  <c r="X362" i="2"/>
  <c r="Y362" i="2"/>
  <c r="X361" i="2"/>
  <c r="Y361" i="2"/>
  <c r="X360" i="2"/>
  <c r="Y360" i="2"/>
  <c r="X359" i="2"/>
  <c r="Y359" i="2"/>
  <c r="X358" i="2"/>
  <c r="Y358" i="2"/>
  <c r="X356" i="2"/>
  <c r="X357" i="2"/>
  <c r="Y356" i="2"/>
  <c r="Y357" i="2"/>
  <c r="X350" i="2"/>
  <c r="X351" i="2"/>
  <c r="X352" i="2"/>
  <c r="X353" i="2"/>
  <c r="X354" i="2"/>
  <c r="X355" i="2"/>
  <c r="Y350" i="2"/>
  <c r="Y351" i="2"/>
  <c r="Y352" i="2"/>
  <c r="Y353" i="2"/>
  <c r="Y354" i="2"/>
  <c r="Y355" i="2"/>
  <c r="X348" i="2"/>
  <c r="X349" i="2"/>
  <c r="Y348" i="2"/>
  <c r="Y349" i="2"/>
  <c r="X347" i="2"/>
  <c r="Y347" i="2"/>
  <c r="X346" i="2"/>
  <c r="Y346" i="2"/>
  <c r="X342" i="2"/>
  <c r="X343" i="2"/>
  <c r="X344" i="2"/>
  <c r="X345" i="2"/>
  <c r="Y342" i="2"/>
  <c r="Y343" i="2"/>
  <c r="Y344" i="2"/>
  <c r="Y345" i="2"/>
  <c r="X341" i="2"/>
  <c r="Y341" i="2"/>
  <c r="X340" i="2"/>
  <c r="Y340" i="2"/>
  <c r="X339" i="2"/>
  <c r="Y339" i="2"/>
  <c r="X338" i="2"/>
  <c r="Y338" i="2"/>
  <c r="X336" i="2"/>
  <c r="X337" i="2"/>
  <c r="Y336" i="2"/>
  <c r="Y337" i="2"/>
  <c r="X334" i="2"/>
  <c r="X335" i="2"/>
  <c r="Y334" i="2"/>
  <c r="Y335" i="2"/>
  <c r="X333" i="2"/>
  <c r="Y333" i="2"/>
  <c r="X332" i="2"/>
  <c r="Y332" i="2"/>
  <c r="X326" i="2"/>
  <c r="X327" i="2"/>
  <c r="X328" i="2"/>
  <c r="X329" i="2"/>
  <c r="X330" i="2"/>
  <c r="X331" i="2"/>
  <c r="Y326" i="2"/>
  <c r="Y327" i="2"/>
  <c r="Y328" i="2"/>
  <c r="Y329" i="2"/>
  <c r="Y330" i="2"/>
  <c r="Y331" i="2"/>
  <c r="X325" i="2"/>
  <c r="Y325" i="2"/>
  <c r="X324" i="2"/>
  <c r="Y324" i="2"/>
  <c r="X323" i="2"/>
  <c r="Y323" i="2"/>
  <c r="X322" i="2"/>
  <c r="Y322" i="2"/>
  <c r="X321" i="2"/>
  <c r="Y321" i="2"/>
  <c r="X320" i="2"/>
  <c r="Y320" i="2"/>
  <c r="X319" i="2"/>
  <c r="Y319" i="2"/>
  <c r="X318" i="2"/>
  <c r="Y318" i="2"/>
  <c r="X317" i="2"/>
  <c r="Y317" i="2"/>
  <c r="X314" i="2"/>
  <c r="X315" i="2"/>
  <c r="X316" i="2"/>
  <c r="Y314" i="2"/>
  <c r="Y315" i="2"/>
  <c r="Y316" i="2"/>
  <c r="X313" i="2"/>
  <c r="Y313" i="2"/>
  <c r="X312" i="2"/>
  <c r="Y312" i="2"/>
  <c r="X311" i="2"/>
  <c r="Y311" i="2"/>
  <c r="X309" i="2"/>
  <c r="X310" i="2"/>
  <c r="Y309" i="2"/>
  <c r="Y310" i="2"/>
  <c r="X308" i="2"/>
  <c r="Y308" i="2"/>
  <c r="X298" i="2"/>
  <c r="X299" i="2"/>
  <c r="X300" i="2"/>
  <c r="X301" i="2"/>
  <c r="X302" i="2"/>
  <c r="X303" i="2"/>
  <c r="X304" i="2"/>
  <c r="X305" i="2"/>
  <c r="X306" i="2"/>
  <c r="X307" i="2"/>
  <c r="Y298" i="2"/>
  <c r="Y299" i="2"/>
  <c r="Y300" i="2"/>
  <c r="Y301" i="2"/>
  <c r="Y302" i="2"/>
  <c r="Y303" i="2"/>
  <c r="Y304" i="2"/>
  <c r="Y305" i="2"/>
  <c r="Y306" i="2"/>
  <c r="Y307" i="2"/>
  <c r="X297" i="2"/>
  <c r="Y297" i="2"/>
  <c r="X296" i="2"/>
  <c r="Y296" i="2"/>
  <c r="X295" i="2"/>
  <c r="Y295" i="2"/>
  <c r="X294" i="2"/>
  <c r="Y294" i="2"/>
  <c r="X293" i="2"/>
  <c r="Y293" i="2"/>
  <c r="X292" i="2"/>
  <c r="Y292" i="2"/>
  <c r="X291" i="2"/>
  <c r="Y291" i="2"/>
  <c r="X290" i="2"/>
  <c r="Y290" i="2"/>
  <c r="X289" i="2"/>
  <c r="Y289" i="2"/>
  <c r="X288" i="2"/>
  <c r="Y288" i="2"/>
  <c r="X284" i="2"/>
  <c r="X285" i="2"/>
  <c r="X286" i="2"/>
  <c r="X287" i="2"/>
  <c r="Y284" i="2"/>
  <c r="Y285" i="2"/>
  <c r="Y286" i="2"/>
  <c r="Y287" i="2"/>
  <c r="X276" i="2"/>
  <c r="X277" i="2"/>
  <c r="X278" i="2"/>
  <c r="X279" i="2"/>
  <c r="X280" i="2"/>
  <c r="X281" i="2"/>
  <c r="X282" i="2"/>
  <c r="X283" i="2"/>
  <c r="Y276" i="2"/>
  <c r="Y277" i="2"/>
  <c r="Y278" i="2"/>
  <c r="Y279" i="2"/>
  <c r="Y280" i="2"/>
  <c r="Y281" i="2"/>
  <c r="Y282" i="2"/>
  <c r="Y283" i="2"/>
  <c r="X274" i="2"/>
  <c r="X275" i="2"/>
  <c r="Y274" i="2"/>
  <c r="Y275" i="2"/>
  <c r="X273" i="2"/>
  <c r="Y273" i="2"/>
  <c r="X272" i="2"/>
  <c r="Y272" i="2"/>
  <c r="X271" i="2"/>
  <c r="Y271" i="2"/>
  <c r="X269" i="2"/>
  <c r="X270" i="2"/>
  <c r="Y269" i="2"/>
  <c r="Y270" i="2"/>
  <c r="X265" i="2"/>
  <c r="X266" i="2"/>
  <c r="X267" i="2"/>
  <c r="X268" i="2"/>
  <c r="Y265" i="2"/>
  <c r="Y266" i="2"/>
  <c r="Y267" i="2"/>
  <c r="Y268" i="2"/>
  <c r="X261" i="2"/>
  <c r="X262" i="2"/>
  <c r="X263" i="2"/>
  <c r="X264" i="2"/>
  <c r="Y261" i="2"/>
  <c r="Y262" i="2"/>
  <c r="Y263" i="2"/>
  <c r="Y264" i="2"/>
  <c r="X260" i="2"/>
  <c r="Y260" i="2"/>
  <c r="X259" i="2"/>
  <c r="Y259" i="2"/>
  <c r="X258" i="2"/>
  <c r="Y258" i="2"/>
  <c r="X257" i="2"/>
  <c r="Y257" i="2"/>
  <c r="X256" i="2"/>
  <c r="Y256" i="2"/>
  <c r="X255" i="2"/>
  <c r="Y255" i="2"/>
  <c r="X253" i="2"/>
  <c r="X254" i="2"/>
  <c r="Y253" i="2"/>
  <c r="Y254" i="2"/>
  <c r="X252" i="2"/>
  <c r="Y252" i="2"/>
  <c r="X251" i="2"/>
  <c r="Y251" i="2"/>
  <c r="X250" i="2"/>
  <c r="Y250" i="2"/>
  <c r="X249" i="2"/>
  <c r="Y249" i="2"/>
  <c r="X247" i="2"/>
  <c r="X248" i="2"/>
  <c r="Y247" i="2"/>
  <c r="Y248" i="2"/>
  <c r="X246" i="2"/>
  <c r="Y246" i="2"/>
  <c r="X245" i="2"/>
  <c r="Y245" i="2"/>
  <c r="X244" i="2"/>
  <c r="Y244" i="2"/>
  <c r="X243" i="2"/>
  <c r="Y243" i="2"/>
  <c r="X242" i="2"/>
  <c r="Y242" i="2"/>
  <c r="X240" i="2"/>
  <c r="X241" i="2"/>
  <c r="Y240" i="2"/>
  <c r="Y241" i="2"/>
  <c r="X238" i="2"/>
  <c r="X239" i="2"/>
  <c r="Y238" i="2"/>
  <c r="Y239" i="2"/>
  <c r="X237" i="2"/>
  <c r="Y237" i="2"/>
  <c r="X236" i="2"/>
  <c r="Y236" i="2"/>
  <c r="X235" i="2"/>
  <c r="Y235" i="2"/>
  <c r="X233" i="2"/>
  <c r="X234" i="2"/>
  <c r="Y233" i="2"/>
  <c r="Y234" i="2"/>
  <c r="X231" i="2"/>
  <c r="X232" i="2"/>
  <c r="Y231" i="2"/>
  <c r="Y232" i="2"/>
  <c r="X229" i="2"/>
  <c r="X230" i="2"/>
  <c r="Y229" i="2"/>
  <c r="Y230" i="2"/>
  <c r="X228" i="2"/>
  <c r="Y228" i="2"/>
  <c r="X227" i="2"/>
  <c r="Y227" i="2"/>
  <c r="X226" i="2"/>
  <c r="Y226" i="2"/>
  <c r="X225" i="2"/>
  <c r="Y225" i="2"/>
  <c r="X224" i="2"/>
  <c r="Y224" i="2"/>
  <c r="X223" i="2"/>
  <c r="Y223" i="2"/>
  <c r="X222" i="2"/>
  <c r="Y222" i="2"/>
  <c r="X221" i="2"/>
  <c r="Y221" i="2"/>
  <c r="X220" i="2"/>
  <c r="Y220" i="2"/>
  <c r="X213" i="2"/>
  <c r="X214" i="2"/>
  <c r="X215" i="2"/>
  <c r="X216" i="2"/>
  <c r="X217" i="2"/>
  <c r="X218" i="2"/>
  <c r="X219" i="2"/>
  <c r="Y213" i="2"/>
  <c r="Y214" i="2"/>
  <c r="Y215" i="2"/>
  <c r="Y216" i="2"/>
  <c r="Y217" i="2"/>
  <c r="Y218" i="2"/>
  <c r="Y219" i="2"/>
  <c r="X212" i="2"/>
  <c r="Y212" i="2"/>
  <c r="X211" i="2"/>
  <c r="Y211" i="2"/>
  <c r="X209" i="2"/>
  <c r="X210" i="2"/>
  <c r="Y209" i="2"/>
  <c r="Y210" i="2"/>
  <c r="X208" i="2"/>
  <c r="Y208" i="2"/>
  <c r="X207" i="2"/>
  <c r="Y207" i="2"/>
  <c r="X206" i="2"/>
  <c r="Y206" i="2"/>
  <c r="X205" i="2"/>
  <c r="Y205" i="2"/>
  <c r="X204" i="2"/>
  <c r="Y204" i="2"/>
  <c r="X203" i="2"/>
  <c r="Y203" i="2"/>
  <c r="X202" i="2"/>
  <c r="Y202" i="2"/>
  <c r="X201" i="2"/>
  <c r="Y201" i="2"/>
  <c r="X200" i="2"/>
  <c r="Y200" i="2"/>
  <c r="X199" i="2"/>
  <c r="Y199" i="2"/>
  <c r="X195" i="2"/>
  <c r="X196" i="2"/>
  <c r="X197" i="2"/>
  <c r="X198" i="2"/>
  <c r="Y195" i="2"/>
  <c r="Y196" i="2"/>
  <c r="Y197" i="2"/>
  <c r="Y198" i="2"/>
  <c r="X194" i="2"/>
  <c r="Y194" i="2"/>
  <c r="X193" i="2"/>
  <c r="Y193" i="2"/>
  <c r="X190" i="2"/>
  <c r="X191" i="2"/>
  <c r="X192" i="2"/>
  <c r="Y190" i="2"/>
  <c r="Y191" i="2"/>
  <c r="Y192" i="2"/>
  <c r="X189" i="2"/>
  <c r="Y189" i="2"/>
  <c r="X187" i="2"/>
  <c r="X188" i="2"/>
  <c r="Y187" i="2"/>
  <c r="Y188" i="2"/>
  <c r="X186" i="2"/>
  <c r="Y186" i="2"/>
  <c r="X185" i="2"/>
  <c r="Y185" i="2"/>
  <c r="X184" i="2"/>
  <c r="Y184" i="2"/>
  <c r="D11" i="7" l="1"/>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Y2" i="2"/>
  <c r="I13" i="7" l="1"/>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F11" i="7"/>
  <c r="J6" i="7"/>
  <c r="Y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X2" i="2"/>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F2" i="7" l="1"/>
  <c r="F97" i="7"/>
  <c r="H97" i="7" s="1"/>
  <c r="F98" i="7"/>
  <c r="H98" i="7" s="1"/>
  <c r="F99" i="7"/>
  <c r="H99" i="7" s="1"/>
  <c r="F100" i="7"/>
  <c r="H100" i="7" s="1"/>
  <c r="F52" i="7"/>
  <c r="H52" i="7" s="1"/>
  <c r="F53" i="7"/>
  <c r="H53" i="7" s="1"/>
  <c r="F54" i="7"/>
  <c r="H54" i="7" s="1"/>
  <c r="F55" i="7"/>
  <c r="H55" i="7" s="1"/>
  <c r="F56" i="7"/>
  <c r="H56" i="7" s="1"/>
  <c r="F57" i="7"/>
  <c r="H57" i="7" s="1"/>
  <c r="F58" i="7"/>
  <c r="H58" i="7" s="1"/>
  <c r="F59" i="7"/>
  <c r="H59" i="7" s="1"/>
  <c r="F60" i="7"/>
  <c r="H60" i="7" s="1"/>
  <c r="F61" i="7"/>
  <c r="H61" i="7" s="1"/>
  <c r="F62" i="7"/>
  <c r="H62" i="7" s="1"/>
  <c r="F63" i="7"/>
  <c r="H63" i="7" s="1"/>
  <c r="F64" i="7"/>
  <c r="H64" i="7" s="1"/>
  <c r="F65" i="7"/>
  <c r="H65" i="7" s="1"/>
  <c r="F66" i="7"/>
  <c r="H66" i="7" s="1"/>
  <c r="F67" i="7"/>
  <c r="H67" i="7" s="1"/>
  <c r="F68" i="7"/>
  <c r="H68" i="7" s="1"/>
  <c r="F69" i="7"/>
  <c r="H69" i="7" s="1"/>
  <c r="F70" i="7"/>
  <c r="H70" i="7" s="1"/>
  <c r="F71" i="7"/>
  <c r="H71" i="7" s="1"/>
  <c r="F72" i="7"/>
  <c r="F73" i="7"/>
  <c r="H73" i="7" s="1"/>
  <c r="F74" i="7"/>
  <c r="H74" i="7" s="1"/>
  <c r="F75" i="7"/>
  <c r="H75" i="7" s="1"/>
  <c r="F76" i="7"/>
  <c r="H76" i="7" s="1"/>
  <c r="F77" i="7"/>
  <c r="H77" i="7" s="1"/>
  <c r="F78" i="7"/>
  <c r="H78" i="7" s="1"/>
  <c r="F79" i="7"/>
  <c r="H79" i="7" s="1"/>
  <c r="F80" i="7"/>
  <c r="H80" i="7" s="1"/>
  <c r="F81" i="7"/>
  <c r="H81" i="7" s="1"/>
  <c r="F82" i="7"/>
  <c r="H82" i="7" s="1"/>
  <c r="F83" i="7"/>
  <c r="H83" i="7" s="1"/>
  <c r="F84" i="7"/>
  <c r="H84" i="7" s="1"/>
  <c r="F85" i="7"/>
  <c r="H85" i="7" s="1"/>
  <c r="F86" i="7"/>
  <c r="H86" i="7" s="1"/>
  <c r="F87" i="7"/>
  <c r="H87" i="7" s="1"/>
  <c r="F88" i="7"/>
  <c r="H88" i="7" s="1"/>
  <c r="F89" i="7"/>
  <c r="H89" i="7" s="1"/>
  <c r="F90" i="7"/>
  <c r="H90" i="7" s="1"/>
  <c r="F91" i="7"/>
  <c r="H91" i="7" s="1"/>
  <c r="F92" i="7"/>
  <c r="H92" i="7" s="1"/>
  <c r="F93" i="7"/>
  <c r="H93" i="7" s="1"/>
  <c r="F94" i="7"/>
  <c r="H94" i="7" s="1"/>
  <c r="F95" i="7"/>
  <c r="H95" i="7" s="1"/>
  <c r="F96" i="7"/>
  <c r="H96" i="7" s="1"/>
  <c r="H72" i="7"/>
  <c r="O88" i="1"/>
  <c r="O87" i="1"/>
  <c r="O86" i="1"/>
  <c r="O85" i="1"/>
  <c r="O84" i="1"/>
  <c r="O83" i="1"/>
  <c r="O82" i="1"/>
  <c r="O81" i="1"/>
  <c r="O80" i="1"/>
  <c r="O79" i="1"/>
  <c r="O78" i="1"/>
  <c r="O77" i="1"/>
  <c r="O76" i="1"/>
  <c r="O75" i="1"/>
  <c r="O74" i="1"/>
  <c r="O72" i="1"/>
  <c r="O71" i="1"/>
  <c r="O70" i="1"/>
  <c r="O69" i="1"/>
  <c r="O68" i="1"/>
  <c r="O67" i="1"/>
  <c r="O66" i="1"/>
  <c r="O65" i="1"/>
  <c r="O64" i="1"/>
  <c r="O63" i="1"/>
  <c r="O62" i="1"/>
  <c r="O61" i="1"/>
  <c r="O60" i="1"/>
  <c r="O59" i="1"/>
  <c r="O58" i="1"/>
  <c r="O56" i="1"/>
  <c r="O55" i="1"/>
  <c r="O54" i="1"/>
  <c r="O53" i="1"/>
  <c r="O52" i="1"/>
  <c r="O51" i="1"/>
  <c r="O50" i="1"/>
  <c r="O49" i="1"/>
  <c r="O48" i="1"/>
  <c r="O47" i="1"/>
  <c r="O46" i="1"/>
  <c r="O45" i="1"/>
  <c r="O44" i="1"/>
  <c r="O43" i="1"/>
  <c r="O42" i="1"/>
  <c r="O40" i="1"/>
  <c r="O39" i="1"/>
  <c r="O38" i="1"/>
  <c r="O37" i="1"/>
  <c r="O36" i="1"/>
  <c r="O35" i="1"/>
  <c r="O34" i="1"/>
  <c r="O33" i="1"/>
  <c r="O32" i="1"/>
  <c r="O31" i="1"/>
  <c r="O30" i="1"/>
  <c r="O29" i="1"/>
  <c r="O28" i="1"/>
  <c r="O27" i="1"/>
  <c r="O26" i="1"/>
  <c r="O11" i="1"/>
  <c r="O12" i="1"/>
  <c r="O13" i="1"/>
  <c r="O14" i="1"/>
  <c r="O15" i="1"/>
  <c r="O16" i="1"/>
  <c r="O17" i="1"/>
  <c r="O18" i="1"/>
  <c r="O19" i="1"/>
  <c r="O20" i="1"/>
  <c r="O21" i="1"/>
  <c r="O22" i="1"/>
  <c r="O23" i="1"/>
  <c r="O24" i="1"/>
  <c r="O10" i="1"/>
  <c r="K88" i="1"/>
  <c r="K87" i="1"/>
  <c r="K86" i="1"/>
  <c r="K85" i="1"/>
  <c r="K84" i="1"/>
  <c r="K83" i="1"/>
  <c r="K82" i="1"/>
  <c r="K81" i="1"/>
  <c r="K80" i="1"/>
  <c r="K79" i="1"/>
  <c r="K78" i="1"/>
  <c r="K77" i="1"/>
  <c r="K76" i="1"/>
  <c r="K75" i="1"/>
  <c r="K74" i="1"/>
  <c r="K72" i="1"/>
  <c r="K71" i="1"/>
  <c r="K70" i="1"/>
  <c r="K69" i="1"/>
  <c r="K68" i="1"/>
  <c r="K67" i="1"/>
  <c r="K66" i="1"/>
  <c r="K65" i="1"/>
  <c r="K64" i="1"/>
  <c r="K63" i="1"/>
  <c r="K62" i="1"/>
  <c r="K61" i="1"/>
  <c r="K60" i="1"/>
  <c r="K59" i="1"/>
  <c r="K58" i="1"/>
  <c r="K56" i="1"/>
  <c r="K55" i="1"/>
  <c r="K54" i="1"/>
  <c r="K53" i="1"/>
  <c r="K52" i="1"/>
  <c r="K51" i="1"/>
  <c r="K50" i="1"/>
  <c r="K49" i="1"/>
  <c r="K48" i="1"/>
  <c r="K47" i="1"/>
  <c r="K46" i="1"/>
  <c r="K45" i="1"/>
  <c r="K44" i="1"/>
  <c r="K43" i="1"/>
  <c r="K42" i="1"/>
  <c r="K40" i="1"/>
  <c r="K39" i="1"/>
  <c r="K38" i="1"/>
  <c r="K37" i="1"/>
  <c r="K36" i="1"/>
  <c r="K35" i="1"/>
  <c r="K34" i="1"/>
  <c r="K33" i="1"/>
  <c r="K32" i="1"/>
  <c r="K31" i="1"/>
  <c r="K30" i="1"/>
  <c r="K29" i="1"/>
  <c r="K28" i="1"/>
  <c r="K27" i="1"/>
  <c r="K26" i="1"/>
  <c r="K12" i="1"/>
  <c r="K13" i="1"/>
  <c r="K14" i="1"/>
  <c r="K15" i="1"/>
  <c r="K16" i="1"/>
  <c r="K17" i="1"/>
  <c r="K18" i="1"/>
  <c r="K19" i="1"/>
  <c r="K20" i="1"/>
  <c r="K21" i="1"/>
  <c r="K22" i="1"/>
  <c r="K23" i="1"/>
  <c r="K24" i="1"/>
  <c r="K11" i="1"/>
  <c r="K10" i="1"/>
  <c r="F12" i="7" l="1"/>
  <c r="H12" i="7" s="1"/>
  <c r="I12" i="7" s="1"/>
  <c r="F13" i="7"/>
  <c r="H13" i="7" s="1"/>
  <c r="F14" i="7"/>
  <c r="H14" i="7" s="1"/>
  <c r="F15" i="7"/>
  <c r="H15" i="7" s="1"/>
  <c r="F16" i="7"/>
  <c r="H16" i="7" s="1"/>
  <c r="F17" i="7"/>
  <c r="H17" i="7" s="1"/>
  <c r="F18" i="7"/>
  <c r="H18" i="7" s="1"/>
  <c r="F19" i="7"/>
  <c r="H19" i="7" s="1"/>
  <c r="F20" i="7"/>
  <c r="H20" i="7" s="1"/>
  <c r="F21" i="7"/>
  <c r="H21" i="7" s="1"/>
  <c r="F22" i="7"/>
  <c r="H22" i="7" s="1"/>
  <c r="F23" i="7"/>
  <c r="H23" i="7" s="1"/>
  <c r="F24" i="7"/>
  <c r="H24" i="7" s="1"/>
  <c r="F25" i="7"/>
  <c r="H25" i="7" s="1"/>
  <c r="F26" i="7"/>
  <c r="H26" i="7" s="1"/>
  <c r="F27" i="7"/>
  <c r="H27" i="7" s="1"/>
  <c r="F28" i="7"/>
  <c r="H28" i="7" s="1"/>
  <c r="F29" i="7"/>
  <c r="H29" i="7" s="1"/>
  <c r="F30" i="7"/>
  <c r="H30" i="7" s="1"/>
  <c r="F31" i="7"/>
  <c r="H31" i="7" s="1"/>
  <c r="F32" i="7"/>
  <c r="H32" i="7" s="1"/>
  <c r="F33" i="7"/>
  <c r="H33" i="7" s="1"/>
  <c r="F34" i="7"/>
  <c r="H34" i="7" s="1"/>
  <c r="F35" i="7"/>
  <c r="H35" i="7" s="1"/>
  <c r="F36" i="7"/>
  <c r="H36" i="7" s="1"/>
  <c r="F37" i="7"/>
  <c r="H37" i="7" s="1"/>
  <c r="F38" i="7"/>
  <c r="H38" i="7" s="1"/>
  <c r="F39" i="7"/>
  <c r="H39" i="7" s="1"/>
  <c r="F40" i="7"/>
  <c r="H40" i="7" s="1"/>
  <c r="F41" i="7"/>
  <c r="H41" i="7" s="1"/>
  <c r="F42" i="7"/>
  <c r="H42" i="7" s="1"/>
  <c r="F43" i="7"/>
  <c r="H43" i="7" s="1"/>
  <c r="F44" i="7"/>
  <c r="H44" i="7" s="1"/>
  <c r="F45" i="7"/>
  <c r="H45" i="7" s="1"/>
  <c r="F46" i="7"/>
  <c r="H46" i="7" s="1"/>
  <c r="F47" i="7"/>
  <c r="H47" i="7" s="1"/>
  <c r="F48" i="7"/>
  <c r="H48" i="7" s="1"/>
  <c r="F49" i="7"/>
  <c r="H49" i="7" s="1"/>
  <c r="F50" i="7"/>
  <c r="H50" i="7" s="1"/>
  <c r="F51" i="7"/>
  <c r="H51" i="7" s="1"/>
  <c r="F5" i="7"/>
  <c r="F8" i="7" s="1"/>
  <c r="H11" i="7" l="1"/>
  <c r="I11" i="7" l="1"/>
  <c r="F1" i="7" s="1"/>
  <c r="F4" i="7"/>
  <c r="Y54" i="6"/>
  <c r="Y55" i="6" s="1"/>
  <c r="X54" i="6"/>
  <c r="X55" i="6" s="1"/>
  <c r="F7" i="7" l="1"/>
  <c r="H7" i="7" s="1"/>
  <c r="Z53" i="6"/>
  <c r="Y52" i="6"/>
  <c r="X52" i="6" l="1"/>
  <c r="X56" i="6" s="1"/>
  <c r="X57" i="6" s="1"/>
  <c r="Y56" i="6"/>
  <c r="Z55" i="6"/>
  <c r="Z54" i="6"/>
  <c r="Y57" i="6" l="1"/>
  <c r="Z57" i="6" s="1"/>
  <c r="Z56" i="6"/>
  <c r="Q82" i="1"/>
  <c r="Q88" i="1"/>
  <c r="Q87" i="1"/>
  <c r="Q86" i="1"/>
  <c r="Q85" i="1"/>
  <c r="Q84" i="1"/>
  <c r="Q83" i="1"/>
  <c r="Q81" i="1"/>
  <c r="Q80" i="1"/>
  <c r="Q79" i="1"/>
  <c r="Q78" i="1"/>
  <c r="Q77" i="1"/>
  <c r="Q76" i="1"/>
  <c r="Q75" i="1"/>
  <c r="Q74" i="1"/>
  <c r="Q72" i="1"/>
  <c r="Q71" i="1"/>
  <c r="Q70" i="1"/>
  <c r="Q69" i="1"/>
  <c r="Q68" i="1"/>
  <c r="Q67" i="1"/>
  <c r="Q66" i="1"/>
  <c r="Q65" i="1"/>
  <c r="Q64" i="1"/>
  <c r="Q63" i="1"/>
  <c r="Q62" i="1"/>
  <c r="Q61" i="1"/>
  <c r="Q60" i="1"/>
  <c r="Q59" i="1"/>
  <c r="Q58" i="1"/>
  <c r="Q56" i="1"/>
  <c r="Q55" i="1"/>
  <c r="Q54" i="1"/>
  <c r="Q53" i="1"/>
  <c r="Q52" i="1"/>
  <c r="Q51" i="1"/>
  <c r="Q50" i="1"/>
  <c r="Q49" i="1"/>
  <c r="Q48" i="1"/>
  <c r="Q47" i="1"/>
  <c r="Q46" i="1"/>
  <c r="Q45" i="1"/>
  <c r="Q44" i="1"/>
  <c r="Q43" i="1"/>
  <c r="Q42" i="1"/>
  <c r="Q40" i="1"/>
  <c r="Q39" i="1"/>
  <c r="Q38" i="1"/>
  <c r="Q37" i="1"/>
  <c r="Q36" i="1"/>
  <c r="Q35" i="1"/>
  <c r="Q34" i="1"/>
  <c r="Q33" i="1"/>
  <c r="Q32" i="1"/>
  <c r="Q31" i="1"/>
  <c r="Q30" i="1"/>
  <c r="Q29" i="1"/>
  <c r="Q28" i="1"/>
  <c r="Q27" i="1"/>
  <c r="Q26" i="1"/>
  <c r="Q24" i="1"/>
  <c r="Q23" i="1"/>
  <c r="Q22" i="1"/>
  <c r="Q21" i="1"/>
  <c r="Q20" i="1"/>
  <c r="Q19" i="1"/>
  <c r="Q18" i="1"/>
  <c r="Q17" i="1"/>
  <c r="Q16" i="1"/>
  <c r="Q15" i="1"/>
  <c r="Q14" i="1"/>
  <c r="Q13" i="1"/>
  <c r="Q12" i="1"/>
  <c r="Q11" i="1"/>
  <c r="Q10" i="1"/>
  <c r="B4" i="6" l="1"/>
  <c r="B3" i="6" l="1"/>
  <c r="M37" i="2" l="1"/>
  <c r="N37" i="2" s="1"/>
  <c r="E6" i="1" s="1"/>
  <c r="O89" i="1" l="1"/>
  <c r="Z52" i="6" l="1"/>
  <c r="X49" i="6"/>
  <c r="T49" i="6"/>
  <c r="K89" i="1" l="1"/>
  <c r="AG92" i="1" s="1"/>
  <c r="AG93" i="1" l="1"/>
  <c r="AG9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Clark</author>
  </authors>
  <commentList>
    <comment ref="D6" authorId="0" shapeId="0" xr:uid="{6E95A0FF-3C7E-4C84-9F17-3A32D849537B}">
      <text>
        <r>
          <rPr>
            <b/>
            <sz val="14"/>
            <color indexed="81"/>
            <rFont val="Tahoma"/>
            <family val="2"/>
          </rPr>
          <t>Rate will automatically populate after department is selected.</t>
        </r>
      </text>
    </comment>
    <comment ref="C8" authorId="0" shapeId="0" xr:uid="{3828130A-929A-49AD-848E-B12F3B402082}">
      <text>
        <r>
          <rPr>
            <b/>
            <sz val="11"/>
            <color indexed="81"/>
            <rFont val="Tahoma"/>
            <family val="2"/>
          </rPr>
          <t>Use 1:1 format here only. Column E should be entered as a whole number to represent total course load. For example, please enter 3:3 here but 6 in column E.</t>
        </r>
        <r>
          <rPr>
            <sz val="11"/>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Clark</author>
  </authors>
  <commentList>
    <comment ref="D10" authorId="0" shapeId="0" xr:uid="{B4667A03-3BE7-4B4B-808F-FC198976BDBE}">
      <text>
        <r>
          <rPr>
            <b/>
            <sz val="9"/>
            <color indexed="81"/>
            <rFont val="Tahoma"/>
            <family val="2"/>
          </rPr>
          <t>Speedtype check is not comprehensive. In general, speedtype listed should not be a college funded salary speedtype, $XQK, or startup.</t>
        </r>
        <r>
          <rPr>
            <sz val="9"/>
            <color indexed="81"/>
            <rFont val="Tahoma"/>
            <family val="2"/>
          </rPr>
          <t xml:space="preserve">
</t>
        </r>
      </text>
    </comment>
  </commentList>
</comments>
</file>

<file path=xl/sharedStrings.xml><?xml version="1.0" encoding="utf-8"?>
<sst xmlns="http://schemas.openxmlformats.org/spreadsheetml/2006/main" count="3183" uniqueCount="1699">
  <si>
    <t>Divisional Dean sends the teaching plan to departments based on the best timing for the division.</t>
  </si>
  <si>
    <r>
      <t>The teaching plan is a living document that evolves over the course of the summer as the department determines courses, learns of enrollment and teaching resources. The first draft of the teaching plan is forwarded to the Divisional Dean and the Budget Office. </t>
    </r>
    <r>
      <rPr>
        <b/>
        <sz val="12"/>
        <color theme="1"/>
        <rFont val="Calibri"/>
        <family val="2"/>
        <scheme val="minor"/>
      </rPr>
      <t>Offer letters cannot be routed until this draft is received.</t>
    </r>
    <r>
      <rPr>
        <sz val="12"/>
        <color theme="1"/>
        <rFont val="Calibri"/>
        <family val="2"/>
        <charset val="128"/>
        <scheme val="minor"/>
      </rPr>
      <t> Receipt of this draft allows:</t>
    </r>
  </si>
  <si>
    <t>1. the Divisional Dean to understand and approve offer letters that will soon be generated.</t>
  </si>
  <si>
    <t>2. the Budget Office to review the plan and to inform the department of any unallowable expenses.</t>
  </si>
  <si>
    <t>3. the Budget Office and Divisional Dean to compare the draft to the prior year submission to learn if there are substantial differences that need to be understood in the context of the budget. Note: The Budget Office provides the prior year’s final submission for context or review.</t>
  </si>
  <si>
    <t>The College faculty affairs team will not route any faculty contracts for the department until the teaching plan draft has been received by the Divisional Dean and Budget Office.</t>
  </si>
  <si>
    <t>• Documentation required for banked courses</t>
  </si>
  <si>
    <t>• Regarding editorships, department or journal provides funding</t>
  </si>
  <si>
    <t>• Regarding First Year Seminar, if necessary, replacements funded by Ugrad Ed.</t>
  </si>
  <si>
    <t>L&amp;R Request Tab</t>
  </si>
  <si>
    <t>Banked Course Release</t>
  </si>
  <si>
    <t>Course Buyout</t>
  </si>
  <si>
    <t>Leave of Absence</t>
  </si>
  <si>
    <t>Phased Retirement</t>
  </si>
  <si>
    <t>Research Semester</t>
  </si>
  <si>
    <t>Sabbatical- Academic Year</t>
  </si>
  <si>
    <t>Sabbatical- Calendar Year</t>
  </si>
  <si>
    <t>Sabbatical- Fall Semester</t>
  </si>
  <si>
    <t>Sabbatical- Spring Semester</t>
  </si>
  <si>
    <t>Other Sources of Replacement Funding</t>
  </si>
  <si>
    <t>CHA</t>
  </si>
  <si>
    <t>Department</t>
  </si>
  <si>
    <t>First Year Seminar</t>
  </si>
  <si>
    <t>Graduate School</t>
  </si>
  <si>
    <t>Provost</t>
  </si>
  <si>
    <t>Other</t>
  </si>
  <si>
    <t>General Entry Instructions</t>
  </si>
  <si>
    <t xml:space="preserve">Please be sure to complete all fields including TTT and Instructor counts and normal TTT course load at top of spreadsheet. </t>
  </si>
  <si>
    <t>Please provide documentation for banked courses.</t>
  </si>
  <si>
    <t>Regarding editorships, the department or journal needs to provide any funding needed for replacements.</t>
  </si>
  <si>
    <t>Regarding First Year Seminar, if necessary, replacements are funded by Undergrad Ed. and department should work directly to receive budget or an appropriate speedtype to use.</t>
  </si>
  <si>
    <t xml:space="preserve">Use this tab to request additional funding that is not connected to faculty leaves that are being covered by lecturers. This can include requests for GPTI, TA, additional lecturers for growth, etc. </t>
  </si>
  <si>
    <t>Course Load Reductions &amp; Funding Parameters</t>
  </si>
  <si>
    <t>For the AY Period:</t>
  </si>
  <si>
    <t>2020-21</t>
  </si>
  <si>
    <t>Department of:</t>
  </si>
  <si>
    <t>Assigned Courses</t>
  </si>
  <si>
    <t>TTT Faculty Count =</t>
  </si>
  <si>
    <t>Please enter total</t>
  </si>
  <si>
    <t>Instructors Count =</t>
  </si>
  <si>
    <t>Department's normal TTT course load =</t>
  </si>
  <si>
    <t>Please enter in 1:1 format</t>
  </si>
  <si>
    <t>Fall</t>
  </si>
  <si>
    <t>Spring</t>
  </si>
  <si>
    <t>NAME</t>
  </si>
  <si>
    <t>TBE Affiliation</t>
  </si>
  <si>
    <t>Title</t>
  </si>
  <si>
    <t>Justification for reduction- Admin Service</t>
  </si>
  <si>
    <t>Course Reduction (number of course releases)</t>
  </si>
  <si>
    <t>Total courses to be taught during AY Period</t>
  </si>
  <si>
    <t>Higher course load required in next AY? (Y, N)</t>
  </si>
  <si>
    <t>Undergrad course # (can be multiple courses)</t>
  </si>
  <si>
    <t>Grad course #</t>
  </si>
  <si>
    <t>TA- Use DD Tab</t>
  </si>
  <si>
    <t>TOTAL (FALL)</t>
  </si>
  <si>
    <t>TOTAL (SPRING)</t>
  </si>
  <si>
    <t>For CAS Office Use Only</t>
  </si>
  <si>
    <t>Budget requested for L&amp;R Funded Salaries Speedtype</t>
  </si>
  <si>
    <t>L&amp;R Budget</t>
  </si>
  <si>
    <t>Total temp. budget requested by Department (AY)</t>
  </si>
  <si>
    <t>Pending DD Approval</t>
  </si>
  <si>
    <t xml:space="preserve">Total temp. budget transferred by Budget Office to L&amp;R Funded Salaries ST </t>
  </si>
  <si>
    <t>Budget Office Approved</t>
  </si>
  <si>
    <t>Divisional Dean Commitment Request</t>
  </si>
  <si>
    <t xml:space="preserve">• Use this tab to request additional funding that is not connected to faculty leaves that are being covered by lecturers. This can include requests for GPTI, TA, additional lecturers for growth, etc. </t>
  </si>
  <si>
    <t>• Student Faculty appointments will incur additional expense for tuition remission (auto orange highlight as reminder)</t>
  </si>
  <si>
    <t xml:space="preserve">Justification for reduction- Admin Service </t>
  </si>
  <si>
    <t>Justification for reduction-OTHER (input text)</t>
  </si>
  <si>
    <t>Undergrad course #</t>
  </si>
  <si>
    <t>Budget Funded by Divisional Dean Commitment Speedtype</t>
  </si>
  <si>
    <t>Faculty Budget</t>
  </si>
  <si>
    <t xml:space="preserve">Student Faculty Budget </t>
  </si>
  <si>
    <t>Drop Down Menu Values</t>
  </si>
  <si>
    <t>2018-19</t>
  </si>
  <si>
    <t>CAS</t>
  </si>
  <si>
    <t>Y</t>
  </si>
  <si>
    <t>2019-20</t>
  </si>
  <si>
    <t>N</t>
  </si>
  <si>
    <t>College Scholar</t>
  </si>
  <si>
    <t>2021-22</t>
  </si>
  <si>
    <t>2022-23</t>
  </si>
  <si>
    <t>2023-24</t>
  </si>
  <si>
    <t>2024-25</t>
  </si>
  <si>
    <t>2025-26</t>
  </si>
  <si>
    <t>Parental/Med Leave</t>
  </si>
  <si>
    <t>2026-27</t>
  </si>
  <si>
    <t>ASSOC PROFESSOR</t>
  </si>
  <si>
    <t>ASST PROFESSOR</t>
  </si>
  <si>
    <t>ASST PROFESSOR-RESEARCH</t>
  </si>
  <si>
    <t>DISTINGUISHED PROFESSOR</t>
  </si>
  <si>
    <t>GPTI- Use DD Tab</t>
  </si>
  <si>
    <t>GPTI</t>
  </si>
  <si>
    <t>INSTRUCTOR</t>
  </si>
  <si>
    <t>LECTURER</t>
  </si>
  <si>
    <t>DD Approved</t>
  </si>
  <si>
    <t>OTHER</t>
  </si>
  <si>
    <t>Pending Budget Office Approval</t>
  </si>
  <si>
    <t>PROFESSOR</t>
  </si>
  <si>
    <t>SENIOR INSTRUCTOR</t>
  </si>
  <si>
    <t>VISITING ASSOC PROF</t>
  </si>
  <si>
    <t>TA</t>
  </si>
  <si>
    <t>VISITING ASST PROF</t>
  </si>
  <si>
    <t>VISITING PROF</t>
  </si>
  <si>
    <t>Other- use DD tab</t>
  </si>
  <si>
    <t>Admin Service Choices L&amp;R</t>
  </si>
  <si>
    <t>Admin Justification L&amp;R</t>
  </si>
  <si>
    <t>Associate Chair</t>
  </si>
  <si>
    <t>Associate Faculty Director</t>
  </si>
  <si>
    <t>Chair</t>
  </si>
  <si>
    <t>Faculty Director</t>
  </si>
  <si>
    <t>Other Admin Role w/ Campus</t>
  </si>
  <si>
    <t>Other Admin Role w/ College</t>
  </si>
  <si>
    <t>If the "Amount Requested" field is blacked out, no request for funding should be entered. Please use the DD Commitment Request tab for these appointments.</t>
  </si>
  <si>
    <t>Dept. Administrative Role</t>
  </si>
  <si>
    <t>Course</t>
  </si>
  <si>
    <t>Divisional Dean Comments</t>
  </si>
  <si>
    <t>FALL Course Reduction (number of course releases)</t>
  </si>
  <si>
    <t>SPRING Course Reduction (number of course releases)</t>
  </si>
  <si>
    <t>L&amp;R Hire Options</t>
  </si>
  <si>
    <t xml:space="preserve">DD Tab Hire Options </t>
  </si>
  <si>
    <t>L&amp;R Tab</t>
  </si>
  <si>
    <t>FALL Leave Choices L&amp;R</t>
  </si>
  <si>
    <t>SPRING Leave Choices L&amp;R</t>
  </si>
  <si>
    <t>DD Tab</t>
  </si>
  <si>
    <t>Status Options (not used)</t>
  </si>
  <si>
    <t>Choose One (not used)</t>
  </si>
  <si>
    <t>Banked Course Release- Fall</t>
  </si>
  <si>
    <t>Course Buyout- Fall</t>
  </si>
  <si>
    <t>Leave of Absence- Fall</t>
  </si>
  <si>
    <t>Phased Retirement- Fall</t>
  </si>
  <si>
    <t>Research Semester- Fall</t>
  </si>
  <si>
    <t>Banked Course Release- Spring</t>
  </si>
  <si>
    <t>Course Buyout- Spring</t>
  </si>
  <si>
    <t>Leave of Absence- Spring</t>
  </si>
  <si>
    <t>Phased Retirement- Spring</t>
  </si>
  <si>
    <t>Research Semester- Spring</t>
  </si>
  <si>
    <t>Departments</t>
  </si>
  <si>
    <t>AAH</t>
  </si>
  <si>
    <t>ALC</t>
  </si>
  <si>
    <t>ANTH</t>
  </si>
  <si>
    <t>APPM</t>
  </si>
  <si>
    <t>APS</t>
  </si>
  <si>
    <t>ATOC</t>
  </si>
  <si>
    <t>BCHM</t>
  </si>
  <si>
    <t>CHEM</t>
  </si>
  <si>
    <t>CINE</t>
  </si>
  <si>
    <t>CLAS</t>
  </si>
  <si>
    <t>EBIO</t>
  </si>
  <si>
    <t>ECON</t>
  </si>
  <si>
    <t>ENGL</t>
  </si>
  <si>
    <t>ENVS</t>
  </si>
  <si>
    <t>ETHN</t>
  </si>
  <si>
    <t>FRIT</t>
  </si>
  <si>
    <t>GEOG</t>
  </si>
  <si>
    <t>GEOL</t>
  </si>
  <si>
    <t>GSLL</t>
  </si>
  <si>
    <t>HIST</t>
  </si>
  <si>
    <t>HNRS</t>
  </si>
  <si>
    <t>HUMN</t>
  </si>
  <si>
    <t>IAFS</t>
  </si>
  <si>
    <t>IPHY</t>
  </si>
  <si>
    <t>JWST</t>
  </si>
  <si>
    <t>LING</t>
  </si>
  <si>
    <t>MATH</t>
  </si>
  <si>
    <t>MCDB</t>
  </si>
  <si>
    <t>PACS</t>
  </si>
  <si>
    <t>PHIL</t>
  </si>
  <si>
    <t>PHYS</t>
  </si>
  <si>
    <t>PSCI</t>
  </si>
  <si>
    <t>PSYC</t>
  </si>
  <si>
    <t>PWR</t>
  </si>
  <si>
    <t>RLST</t>
  </si>
  <si>
    <t>SLHS</t>
  </si>
  <si>
    <t>SOCY</t>
  </si>
  <si>
    <t>SPAN</t>
  </si>
  <si>
    <t>THDN</t>
  </si>
  <si>
    <t>WCTR</t>
  </si>
  <si>
    <t>WGST</t>
  </si>
  <si>
    <t>Compensation</t>
  </si>
  <si>
    <t>Below is a lecturer salary table with corresponding Full-Time Employee (FTE) and percent time:</t>
  </si>
  <si>
    <t>Lecturer Salary Table - Academic Year 2020-21 Salaries</t>
  </si>
  <si>
    <t>Full-Time Lecturer Load = 8 courses1 per Academic Year (no service duties)</t>
  </si>
  <si>
    <t>Calculation Per Semester</t>
  </si>
  <si>
    <t>Semester Load</t>
  </si>
  <si>
    <t>1 course*</t>
  </si>
  <si>
    <t>2 courses*</t>
  </si>
  <si>
    <t>3 courses*</t>
  </si>
  <si>
    <t>4 courses*</t>
  </si>
  <si>
    <t>* = or equivalent </t>
  </si>
  <si>
    <t>Calculation Per Academic Year4</t>
  </si>
  <si>
    <t>AY Load</t>
  </si>
  <si>
    <t>FTE</t>
  </si>
  <si>
    <t>% Time</t>
  </si>
  <si>
    <t>2 courses</t>
  </si>
  <si>
    <t>4 courses</t>
  </si>
  <si>
    <t>6 courses</t>
  </si>
  <si>
    <t>8 courses</t>
  </si>
  <si>
    <t>1. Tables based on 3-credit hour courses. For courses less than 3 credits, the FTE, % time, and salary are to be pro-rated. Check with your Associate Dean to determine whether or not increases are appropriate for courses that are more than 3 credits.</t>
  </si>
  <si>
    <t>2. FTE is based on the academic year.</t>
  </si>
  <si>
    <t>3. Percent time is based on the semester, and is what drives benefits.</t>
  </si>
  <si>
    <t>4. Courses must be evenly divided between semesters.</t>
  </si>
  <si>
    <t>5. For MATH rates in a Residential Academic Program (RAP), contact your Associate Dean.</t>
  </si>
  <si>
    <t>6. For language courses, the rates are as follows: 3-credit = $4,500; 4-credit - $5,000; and 5-credit = $5,500.</t>
  </si>
  <si>
    <t>7. Below please find a list of units within each level:</t>
  </si>
  <si>
    <t>Level A</t>
  </si>
  <si>
    <t>Level B</t>
  </si>
  <si>
    <t>ENVS (SS courses)</t>
  </si>
  <si>
    <t>Level C</t>
  </si>
  <si>
    <t>https://www.colorado.edu/asfacultystaff/personnel/policies-procedures/faculty-temporary-other/recruitment-hiring/compensation</t>
  </si>
  <si>
    <t>Standard Replacement Rate:</t>
  </si>
  <si>
    <t>Art &amp; Art History</t>
  </si>
  <si>
    <t>Asian Languages and Civilizations</t>
  </si>
  <si>
    <t>Anthropology</t>
  </si>
  <si>
    <t>Applied Mathematics</t>
  </si>
  <si>
    <t>Astrophysical &amp; Planetary Sciences</t>
  </si>
  <si>
    <t>Atmospheric and Oceanic Sciences</t>
  </si>
  <si>
    <t>Biochemistry</t>
  </si>
  <si>
    <t>Chemistry</t>
  </si>
  <si>
    <t>Cinema Studies</t>
  </si>
  <si>
    <t>Classics</t>
  </si>
  <si>
    <t>Ecology and Evolutionary Biology</t>
  </si>
  <si>
    <t>Economics</t>
  </si>
  <si>
    <t>English</t>
  </si>
  <si>
    <t>Environmental Studies Program</t>
  </si>
  <si>
    <t>Ethnic Studies</t>
  </si>
  <si>
    <t>French &amp; Italian</t>
  </si>
  <si>
    <t>Geography</t>
  </si>
  <si>
    <t>Geological Sciences</t>
  </si>
  <si>
    <t>Germanic &amp; Slavic Languages &amp; Literatures</t>
  </si>
  <si>
    <t>History</t>
  </si>
  <si>
    <t>Honors Program</t>
  </si>
  <si>
    <t>Humanities</t>
  </si>
  <si>
    <t>International Affairs Program</t>
  </si>
  <si>
    <t>Integrative Physiology</t>
  </si>
  <si>
    <t>Jewish Studies</t>
  </si>
  <si>
    <t>Linguistics</t>
  </si>
  <si>
    <t>Mathematics</t>
  </si>
  <si>
    <t>Molecular, Cellular &amp; Developmental Biology</t>
  </si>
  <si>
    <t>Peace and Conflict Studies</t>
  </si>
  <si>
    <t>Philosophy</t>
  </si>
  <si>
    <t>Physics</t>
  </si>
  <si>
    <t>Political Science</t>
  </si>
  <si>
    <t>Psychology and Neuroscience</t>
  </si>
  <si>
    <t>Program for Writing &amp; Rhetoric</t>
  </si>
  <si>
    <t>Religious Studies</t>
  </si>
  <si>
    <t>Speech, Language, and Hearing Sciences</t>
  </si>
  <si>
    <t>Sociology</t>
  </si>
  <si>
    <t>Spanish and Portuguese</t>
  </si>
  <si>
    <t>Theatre &amp; Dance</t>
  </si>
  <si>
    <t>Writing Center</t>
  </si>
  <si>
    <t>Women &amp; Gender Studies</t>
  </si>
  <si>
    <r>
      <t xml:space="preserve">Department of: </t>
    </r>
    <r>
      <rPr>
        <sz val="10"/>
        <color theme="1"/>
        <rFont val="Calibri"/>
        <family val="2"/>
        <scheme val="minor"/>
      </rPr>
      <t>(please select)</t>
    </r>
  </si>
  <si>
    <t>ENVS (NS courses) default for all ENVS</t>
  </si>
  <si>
    <t xml:space="preserve">Current Department: </t>
  </si>
  <si>
    <t>On website as FILM</t>
  </si>
  <si>
    <t>manually added</t>
  </si>
  <si>
    <t>manually added- based on variety of department rates</t>
  </si>
  <si>
    <t>Source of Repl Funds</t>
  </si>
  <si>
    <t>CHA- Fall</t>
  </si>
  <si>
    <t>College Scholar- Fall</t>
  </si>
  <si>
    <t>Department- Fall</t>
  </si>
  <si>
    <t>First Year Seminar- Fall</t>
  </si>
  <si>
    <t>Graduate School- Fall</t>
  </si>
  <si>
    <t>Provost- Fall</t>
  </si>
  <si>
    <t>CHA- Spring</t>
  </si>
  <si>
    <t>College Scholar- Spring</t>
  </si>
  <si>
    <t>Department- Spring</t>
  </si>
  <si>
    <t>First Year Seminar- Spring</t>
  </si>
  <si>
    <t>Graduate School- Spring</t>
  </si>
  <si>
    <t>Provost- Spring</t>
  </si>
  <si>
    <t xml:space="preserve">Justification for FALL reduction- Other. 
Also use for outside funding: (Graduate School, Dept., CHA, etc) </t>
  </si>
  <si>
    <t xml:space="preserve">Justification for SPRING reduction- Other. 
Also use for outside funding: (Graduate School, Dept., CHA, etc) </t>
  </si>
  <si>
    <t>• No CAS replacement funding for course reductions connected to Chair/Assoc Chair including RAP &amp; Center Directors</t>
  </si>
  <si>
    <t>Budget Office decided to use $5,500 for all language departments.</t>
  </si>
  <si>
    <t>Total Temporary Divisional Dean Budget Approved (AY)</t>
  </si>
  <si>
    <t>Additional Benefits Budget Cost (29% faculty, 12.3% student fac)</t>
  </si>
  <si>
    <t>Amount Requested  (DD funds)</t>
  </si>
  <si>
    <t>Justification for Requesting Divisional Dean Commitment Funds for this Course</t>
  </si>
  <si>
    <r>
      <t xml:space="preserve">L&amp;R Request </t>
    </r>
    <r>
      <rPr>
        <b/>
        <sz val="20"/>
        <color theme="1"/>
        <rFont val="Calibri"/>
        <family val="2"/>
        <scheme val="minor"/>
      </rPr>
      <t>(funding requests for uncovered teaching needs connected directly to faculty leaves.)</t>
    </r>
  </si>
  <si>
    <t>Admin Course Reduction (number of course releases)</t>
  </si>
  <si>
    <t>• Course load should never be 0 unless it’s an AY sabbatical or full year Leave of Absence</t>
  </si>
  <si>
    <t>Uncovered Teaching  (sometimes referred to as Leaves and Replacements) Justifications</t>
  </si>
  <si>
    <t>Comments or Notes
(ex: year 2 of 3)</t>
  </si>
  <si>
    <t xml:space="preserve">Use the L&amp;R Request tab to illustrate your department's entire teaching commitments. For funding requests not allowed on the L&amp;R tab, please select "other- use DD tab" in the justification columns on the L&amp;R tab and then submit the request on the DD Commitment tab. </t>
  </si>
  <si>
    <t>The L&amp;R Request tab only allows for funding requests needed to cover faculty leaves with lecturer hires. Lines eligible for requesting replacement funds will be highlighted in green based on selections made in justification columns I (fall) &amp; M (spring).</t>
  </si>
  <si>
    <t>Budget will be automatically applied to eligible leave activities at the standard department replacement rate based on justification selection and number of course reductions entered.</t>
  </si>
  <si>
    <t xml:space="preserve">When any of the funding sources below are selected, the "L&amp;R Budget Amount" field will blackout because no amount should be entered. Please work directly with the unit funding these types of replacements to have funds transferred to a department controlled discretionary fund 10 or charge directly to a speedtype with the unit funding the replacement. The L&amp;R Funded Salaries ST should not be used for these. </t>
  </si>
  <si>
    <t>Use the L&amp;R Request tab to illustrate your department's entire teaching commitments. For funding requests not allowed on the L&amp;R tab, please enter "other- use DD tab" in the justification column on the L&amp;R tab and then submit the request on the DD Commitment tab if necessary.</t>
  </si>
  <si>
    <t>The college does not provide funding for course reductions connected to Chair/Associate Chair positions including RAP and Center Directors.</t>
  </si>
  <si>
    <t>Total course load should only be 0 if faculty member is on an AY leave, either sabbatical or Leave of Absence.</t>
  </si>
  <si>
    <t>DD Commitment Request Tab</t>
  </si>
  <si>
    <r>
      <t>Unapproved expenses-</t>
    </r>
    <r>
      <rPr>
        <sz val="12"/>
        <color theme="1"/>
        <rFont val="Calibri"/>
        <family val="2"/>
        <scheme val="minor"/>
      </rPr>
      <t xml:space="preserve"> any unapproved expenses connected to appointments that still run need to be funded by a discretionary department controlled speedtype. All unapproved expenses need to be moved from any college funded source (L&amp;R Salaries, DD Commitment, Faculty Salaries, etc.) to a department speedtype with a PET.</t>
    </r>
    <r>
      <rPr>
        <b/>
        <sz val="12"/>
        <color theme="1"/>
        <rFont val="Calibri"/>
        <family val="2"/>
        <scheme val="minor"/>
      </rPr>
      <t xml:space="preserve"> Please work directly with the HRSC to request PETs.</t>
    </r>
  </si>
  <si>
    <t>Process and Timeline</t>
  </si>
  <si>
    <t>March to July</t>
  </si>
  <si>
    <t>August</t>
  </si>
  <si>
    <t>The department finalizes the offer letters and updates the teaching plan draft accordingly. Offer letters finalized no later than early August to meet payroll deadline.</t>
  </si>
  <si>
    <t>September or October</t>
  </si>
  <si>
    <t>Departments makes final modifications to teaching plans based on actual enrollments. Teaching plans are finalized by September 15.</t>
  </si>
  <si>
    <t>Once approved the Budget Office transfers funds to the departments (typically in October).</t>
  </si>
  <si>
    <t>November</t>
  </si>
  <si>
    <t>No actions.</t>
  </si>
  <si>
    <t>December</t>
  </si>
  <si>
    <t>Divisional Dean sends request to departments for updated Teaching Plan based on spring enrollments.</t>
  </si>
  <si>
    <t>January</t>
  </si>
  <si>
    <t>February</t>
  </si>
  <si>
    <t>Budget Office will send spring budget adjustments to departments.</t>
  </si>
  <si>
    <t>Departments review their enrollments and submit updated Teaching Plan based on spring enrollments by January 15.</t>
  </si>
  <si>
    <t xml:space="preserve">Total Temporary Budget Sent to L&amp;R Funded Salaries ST </t>
  </si>
  <si>
    <t>Additional commitments funded by Divisional Dean</t>
  </si>
  <si>
    <t>• For AY or CY sabbaticals connected to TBE appointments, department needs to request replacement funding from the Research &amp; Innovation Office (RIO).</t>
  </si>
  <si>
    <t>• For AY or CY sabbaticals connected to TBE appointments, department needs to request replacement funding from  (RIO).</t>
  </si>
  <si>
    <t>Reappointment Release- Fall</t>
  </si>
  <si>
    <t>Reappointment Release- Spring</t>
  </si>
  <si>
    <t>Differentiated Workload- Fall</t>
  </si>
  <si>
    <t>Differentiated Workload- Spring</t>
  </si>
  <si>
    <t>Important Budget Notes:</t>
  </si>
  <si>
    <t>Justification for Using Teaching Replacement Funds for this Course and Replacement Faculty Details if Known</t>
  </si>
  <si>
    <r>
      <t xml:space="preserve">Course Load Reductions &amp; Funding Parameters </t>
    </r>
    <r>
      <rPr>
        <u/>
        <sz val="16"/>
        <color rgb="FFC00000"/>
        <rFont val="Calibri"/>
        <family val="2"/>
        <scheme val="minor"/>
      </rPr>
      <t>(please also see Budget Notes at Bottom of Sheet)</t>
    </r>
  </si>
  <si>
    <r>
      <t xml:space="preserve">L&amp;R Budget Amount, not Approved Salary Amount </t>
    </r>
    <r>
      <rPr>
        <b/>
        <sz val="12"/>
        <color rgb="FFC00000"/>
        <rFont val="Calibri"/>
        <family val="2"/>
        <scheme val="minor"/>
      </rPr>
      <t>(See below)</t>
    </r>
  </si>
  <si>
    <t>Differentiated Workload</t>
  </si>
  <si>
    <t>Reappointment Release</t>
  </si>
  <si>
    <t>Please note, the approved L&amp;R Budget amount is the budget that is available for replacement instructional needs and may not directly tie to the contract amount of the replacement faculty. L&amp;R Budget is approved and transferred based on any qualifying leave whether a replacement for that specific faculty leave is needed. This means you may receive more budget than necessary. Any year-end surplus will be swept by the budget office. Any year-end deficit will be transferred to the department's hourly/operating speedtype including corresponding benefit expenses. Continue to use the appropriate pay rate for the appointment based on usual factors such as credit hours and not necessarily the L&amp;R budget amount listed on your template. If additional budget is needed, please use the DD Commitment Request tab.</t>
  </si>
  <si>
    <t xml:space="preserve">Please note, the approved L&amp;R Budget amount is the budget that is available for replacement instructional needs and may not directly tie to the contract amount of the replacement faculty. L&amp;R Budget is approved and transferred based on any qualifying leave whether a replacement for that specific faculty leave is needed. This means you may receive more budget than necessary. </t>
  </si>
  <si>
    <t xml:space="preserve">Any year-end surplus will be swept by the budget office. Any year-end deficit will be transferred to the department's hourly/operating speedtype including corresponding benefit expenses. </t>
  </si>
  <si>
    <t>Continue to use the appropriate pay rate for the appointment based on usual factors such as credit hours and not necessarily the L&amp;R budget amount listed on your template. If additional budget is needed, please use the DD Commitment Request tab.</t>
  </si>
  <si>
    <t>Resignation/Retirement- Fall</t>
  </si>
  <si>
    <t>Resignation/Retirement- Spring</t>
  </si>
  <si>
    <t>Total Temporary Divisional Dean Budget Requested (AY)</t>
  </si>
  <si>
    <t>Total Not Approved by DD, Will Be Department Funded</t>
  </si>
  <si>
    <t xml:space="preserve">Total Budget </t>
  </si>
  <si>
    <t>Lecturers</t>
  </si>
  <si>
    <t>Additional Instructor Appointments</t>
  </si>
  <si>
    <t>Allowed</t>
  </si>
  <si>
    <t>Not Allowed</t>
  </si>
  <si>
    <t>Student Faculty</t>
  </si>
  <si>
    <t>Hourly Appointments</t>
  </si>
  <si>
    <t>Research Appointments</t>
  </si>
  <si>
    <t xml:space="preserve">Division Dean Funding </t>
  </si>
  <si>
    <t>Department Funding</t>
  </si>
  <si>
    <t>Additional Department Benefits Budget Cost Estimate</t>
  </si>
  <si>
    <t>CAS funds will be transferred to a discretionary fund 10 in the department.</t>
  </si>
  <si>
    <t>Budget Request Justification</t>
  </si>
  <si>
    <t>Operating Budget</t>
  </si>
  <si>
    <t>Salary Budget</t>
  </si>
  <si>
    <t>Student hourly/work study</t>
  </si>
  <si>
    <t>Employee Type</t>
  </si>
  <si>
    <t>Type of Budget Request
(select)</t>
  </si>
  <si>
    <t>Salary Budget/Empl Type
(select)</t>
  </si>
  <si>
    <t>Department Speedtype
(enter)</t>
  </si>
  <si>
    <t>N/A- operating budget request</t>
  </si>
  <si>
    <t>Benefits Needed
(auto)</t>
  </si>
  <si>
    <t>Total Request
(auto)</t>
  </si>
  <si>
    <t>Budget Requested
(enter)</t>
  </si>
  <si>
    <t>Benefits Budget Needed? (auto)</t>
  </si>
  <si>
    <t>Total Salary &amp; Benefits Budget Requested</t>
  </si>
  <si>
    <t>Total Operating Budget Approved</t>
  </si>
  <si>
    <t>Total Operating Budget Requested</t>
  </si>
  <si>
    <t>Total Salary &amp; Benefits Budget Approved</t>
  </si>
  <si>
    <t>Total Budget Requested</t>
  </si>
  <si>
    <t>Total Budget Approved</t>
  </si>
  <si>
    <t>Faculty (T/TT, Instructor, Lecturer, etc.)</t>
  </si>
  <si>
    <t>Research Faculty, PRA</t>
  </si>
  <si>
    <t xml:space="preserve">SpeedType </t>
  </si>
  <si>
    <t xml:space="preserve">Speed Description           </t>
  </si>
  <si>
    <t xml:space="preserve">APS STAFF SALARY LINES      </t>
  </si>
  <si>
    <t>APS STUDENT FACULTY SALARIES</t>
  </si>
  <si>
    <t xml:space="preserve">APS L&amp;R FUNDED SALARIES     </t>
  </si>
  <si>
    <t xml:space="preserve">APS ROSTERED FACULTY LINES  </t>
  </si>
  <si>
    <t xml:space="preserve">APPM STAFF SALARY LINES     </t>
  </si>
  <si>
    <t>APPM STUDENT FACULTY SALARIE</t>
  </si>
  <si>
    <t xml:space="preserve">APPM L&amp;R FUNDED SALARIES    </t>
  </si>
  <si>
    <t xml:space="preserve">APPM ROSTERED FACULTY LINES </t>
  </si>
  <si>
    <t xml:space="preserve">ENVS STAFF SALARY LINES     </t>
  </si>
  <si>
    <t>ENVS STUDENT FACULTY SALARIE</t>
  </si>
  <si>
    <t xml:space="preserve">ENVS L&amp;R FUNDED SALARIES    </t>
  </si>
  <si>
    <t xml:space="preserve">ENVS ROSTERED FACULTY LINES </t>
  </si>
  <si>
    <t>ATOC ROSTERED RESEARCH LINES</t>
  </si>
  <si>
    <t xml:space="preserve">ATOC STAFF SALARY LINES     </t>
  </si>
  <si>
    <t>ATOC STUDENT FACULTY SALARIE</t>
  </si>
  <si>
    <t xml:space="preserve">ATOC L&amp;R FUNDED SALARIES    </t>
  </si>
  <si>
    <t xml:space="preserve">ATOC ROSTERED FACULTY LINES </t>
  </si>
  <si>
    <t xml:space="preserve">BCHEM STAFF SALARY LINES    </t>
  </si>
  <si>
    <t>BCHEM STUDENT FACULTY SALARI</t>
  </si>
  <si>
    <t xml:space="preserve">BCHEM L&amp;R FUNDED SALARIES   </t>
  </si>
  <si>
    <t>BCHEM ROSTERED FACULTY LINES</t>
  </si>
  <si>
    <t xml:space="preserve">MCDB STAFF SALARY LINES     </t>
  </si>
  <si>
    <t>MCDB STUDENT FACULTY SALARIE</t>
  </si>
  <si>
    <t xml:space="preserve">MCDB L&amp;R FUNDED SALARIES    </t>
  </si>
  <si>
    <t xml:space="preserve">MCDB ROSTERED FACULTY LINES </t>
  </si>
  <si>
    <t>CURE LECTURERS - A &amp; S SUPPO</t>
  </si>
  <si>
    <t xml:space="preserve">CHEM STAFF SALARY LINES     </t>
  </si>
  <si>
    <t>CHEM STUDENT FACULTY SALARIE</t>
  </si>
  <si>
    <t xml:space="preserve">CHEM L&amp;R FUNDED SALARIES    </t>
  </si>
  <si>
    <t xml:space="preserve">CHEM ROSTERED FACULTY LINES </t>
  </si>
  <si>
    <t>CHEM ROSTERED RESEARCH LINES</t>
  </si>
  <si>
    <t xml:space="preserve">GEOG STAFF SALARY LINES     </t>
  </si>
  <si>
    <t>GEOG STUDENT FACULTY SALARIE</t>
  </si>
  <si>
    <t xml:space="preserve">GEOG L&amp;R FUNDED SALARIES    </t>
  </si>
  <si>
    <t xml:space="preserve">GEOG ROSTERED FACULTY LINES </t>
  </si>
  <si>
    <t xml:space="preserve">GEOL STAFF SALARY LINES     </t>
  </si>
  <si>
    <t>GEOL STUDENT FACULTY SALARIE</t>
  </si>
  <si>
    <t xml:space="preserve">GEOL L&amp;R FUNDED SALARIES    </t>
  </si>
  <si>
    <t xml:space="preserve">GEOL ROSTERED FACULTY LINES </t>
  </si>
  <si>
    <t>MATH ROSTERED RESEARCH LINES</t>
  </si>
  <si>
    <t xml:space="preserve">MATH STAFF SALARY LINES     </t>
  </si>
  <si>
    <t>MATH STUDENT FACULTY SALARIE</t>
  </si>
  <si>
    <t xml:space="preserve">MATH L&amp;R FUNDED SALARIES    </t>
  </si>
  <si>
    <t xml:space="preserve">MATH ROSTERED FACULTY LINES </t>
  </si>
  <si>
    <t>MATHNTC ROSTERED FACULTY LIN</t>
  </si>
  <si>
    <t>PHYS ROSTERED RESEARCH LINES</t>
  </si>
  <si>
    <t xml:space="preserve">PHYS STAFF SALARY LINES     </t>
  </si>
  <si>
    <t>PHYS STUDENT FACULTY SALARIE</t>
  </si>
  <si>
    <t xml:space="preserve">PHYS L&amp;R FUNDED SALARIES    </t>
  </si>
  <si>
    <t xml:space="preserve">PHYS ROSTERED FACULTY LINES </t>
  </si>
  <si>
    <t xml:space="preserve">PSYC STAFF SALARY LINES     </t>
  </si>
  <si>
    <t>PSYC STUDENT FACULTY SALARIE</t>
  </si>
  <si>
    <t xml:space="preserve">PSYC L&amp;R FUNDED SALARIES    </t>
  </si>
  <si>
    <t xml:space="preserve">PSYC ROSTERED FACULTY LINES </t>
  </si>
  <si>
    <t>PSYC COMP STAFF SALARY LINES</t>
  </si>
  <si>
    <t xml:space="preserve">EEB ROSTERED RESEARCH LINES </t>
  </si>
  <si>
    <t xml:space="preserve">EEB STAFF SALARY LINES      </t>
  </si>
  <si>
    <t>EEB STUDENT FACULTY SALARIES</t>
  </si>
  <si>
    <t xml:space="preserve">EEB L&amp;R FUNDED SALARIES     </t>
  </si>
  <si>
    <t xml:space="preserve">EEB ROSTERED FACULTY LINES  </t>
  </si>
  <si>
    <t xml:space="preserve">IPHY STAFF SALARY LINES     </t>
  </si>
  <si>
    <t>IPHY STUDENT FACULTY SALARIE</t>
  </si>
  <si>
    <t xml:space="preserve">IPHY L&amp;R FUNDED SALARIES    </t>
  </si>
  <si>
    <t xml:space="preserve">IPHY ROSTERED FACULTY LINES </t>
  </si>
  <si>
    <t xml:space="preserve">SBO STAFF SALARY LINES      </t>
  </si>
  <si>
    <t xml:space="preserve">SBO ROSTERED FACULTY LINES  </t>
  </si>
  <si>
    <t xml:space="preserve">FISKE STAFF SALARY LINES    </t>
  </si>
  <si>
    <t>FISKE ROSTERED FACULTY LINES</t>
  </si>
  <si>
    <t xml:space="preserve">ANTH STAFF SALARY LINES     </t>
  </si>
  <si>
    <t>ANTH STUDENT FACULTY SALARIE</t>
  </si>
  <si>
    <t xml:space="preserve">ANTH L&amp;R FUNDED SALARIES    </t>
  </si>
  <si>
    <t xml:space="preserve">ANTH ROSTERED FACULTY LINES </t>
  </si>
  <si>
    <t xml:space="preserve">SOCY STAFF SALARY LINES     </t>
  </si>
  <si>
    <t>SOCY STUDENT FACULTY SALARIE</t>
  </si>
  <si>
    <t xml:space="preserve">SOCY L&amp;R FUNDED SALARIES    </t>
  </si>
  <si>
    <t xml:space="preserve">SOCY ROSTERED FACULTY LINES </t>
  </si>
  <si>
    <t xml:space="preserve">IAFS STAFF SALARY LINES     </t>
  </si>
  <si>
    <t>IAFS STUDENT FACULTY SALARIE</t>
  </si>
  <si>
    <t xml:space="preserve">IAFS L&amp;R FUNDED SALARIES    </t>
  </si>
  <si>
    <t xml:space="preserve">IAFS ROSTERED FACULTY LINES </t>
  </si>
  <si>
    <t xml:space="preserve">PSCI STAFF SALARY LINES     </t>
  </si>
  <si>
    <t>PSCI STUDENT FACULTY SALARIE</t>
  </si>
  <si>
    <t xml:space="preserve">PSCI L&amp;R FUNDED SALARIES    </t>
  </si>
  <si>
    <t xml:space="preserve">PSCI ROSTERED FACULTY LINES </t>
  </si>
  <si>
    <t xml:space="preserve">ECON STAFF SALARY LINES     </t>
  </si>
  <si>
    <t>ECON STUDENT FACULTY SALARIE</t>
  </si>
  <si>
    <t xml:space="preserve">ECON L&amp;R FUNDED SALARIES    </t>
  </si>
  <si>
    <t xml:space="preserve">ECON ROSTERED FACULTY LINES </t>
  </si>
  <si>
    <t xml:space="preserve">ETHN STAFF SALARY LINES     </t>
  </si>
  <si>
    <t>ETHN STUDENT FACULTY SALARIE</t>
  </si>
  <si>
    <t xml:space="preserve">ETHN L&amp;R FUNDED SALARIES    </t>
  </si>
  <si>
    <t xml:space="preserve">ETHN ROSTERED FACULTY LINES </t>
  </si>
  <si>
    <t xml:space="preserve">LING STAFF SALARY LINES     </t>
  </si>
  <si>
    <t>LING STUDENT FACULTY SALARIE</t>
  </si>
  <si>
    <t xml:space="preserve">LING L&amp;R FUNDED SALARIES    </t>
  </si>
  <si>
    <t xml:space="preserve">LING ROSTERED FACULTY LINES </t>
  </si>
  <si>
    <t xml:space="preserve">SLHS STAFF SALARY LINES     </t>
  </si>
  <si>
    <t>SLHS STUDENT FACULTY SALARIE</t>
  </si>
  <si>
    <t xml:space="preserve">SLHS L&amp;R FUNDED SALARIES    </t>
  </si>
  <si>
    <t xml:space="preserve">SLHS ROSTERED FACULTY LINES </t>
  </si>
  <si>
    <t xml:space="preserve">WGST STAFF SALARY LINES     </t>
  </si>
  <si>
    <t>WGST STUDENT FACULTY SALARIE</t>
  </si>
  <si>
    <t xml:space="preserve">WGST L&amp;R FUNDED SALARIES    </t>
  </si>
  <si>
    <t xml:space="preserve">WGST ROSTERED FACULTY LINES </t>
  </si>
  <si>
    <t xml:space="preserve">PCST L&amp;R FUNDED SALARIES    </t>
  </si>
  <si>
    <t xml:space="preserve">PCST ROSTERED FACULTY LINES </t>
  </si>
  <si>
    <t>LASC STUDENT FACULTY SALARIE</t>
  </si>
  <si>
    <t xml:space="preserve">CLAS STAFF SALARY LINES     </t>
  </si>
  <si>
    <t>CLAS STUDENT FACULTY SALARIE</t>
  </si>
  <si>
    <t xml:space="preserve">CLAS L&amp;R FUNDED SALARIES    </t>
  </si>
  <si>
    <t xml:space="preserve">CLAS ROSTERED FACULTY LINES </t>
  </si>
  <si>
    <t xml:space="preserve">HUMN STAFF SALARY LINES     </t>
  </si>
  <si>
    <t>HUMN STUDENT FACULTY SALARIE</t>
  </si>
  <si>
    <t xml:space="preserve">HUMN L&amp;R FUNDED SALARIES    </t>
  </si>
  <si>
    <t xml:space="preserve">HUMN ROSTERED FACULTY LINES </t>
  </si>
  <si>
    <t xml:space="preserve">ALC STAFF SALARY LINES      </t>
  </si>
  <si>
    <t>ALC STUDENT FACULTY SALARIES</t>
  </si>
  <si>
    <t xml:space="preserve">ALC L&amp;R FUNDED SALARIES     </t>
  </si>
  <si>
    <t xml:space="preserve">ALC ROSTERED FACULTY LINES  </t>
  </si>
  <si>
    <t xml:space="preserve">CINE STAFF SALARY LINES     </t>
  </si>
  <si>
    <t>CINE STUDENT FACULTY SALARIE</t>
  </si>
  <si>
    <t xml:space="preserve">CINE L&amp;R FUNDED SALARIES    </t>
  </si>
  <si>
    <t xml:space="preserve">CINE ROSTERED FACULTY LINES </t>
  </si>
  <si>
    <t xml:space="preserve">AAH STAFF SALARY LINES      </t>
  </si>
  <si>
    <t>AAH STUDENT FACULTY SALARIES</t>
  </si>
  <si>
    <t xml:space="preserve">AAH L&amp;R FUNDED SALARIES     </t>
  </si>
  <si>
    <t xml:space="preserve">AAH ROSTERED FACULTY LINES  </t>
  </si>
  <si>
    <t xml:space="preserve">FRIT STAFF SALARY LINES     </t>
  </si>
  <si>
    <t>FRIT STUDENT FACULTY SALARIE</t>
  </si>
  <si>
    <t xml:space="preserve">FRIT L&amp;R FUNDED SALARIES    </t>
  </si>
  <si>
    <t xml:space="preserve">FRIT ROSTERED FACULTY LINES </t>
  </si>
  <si>
    <t xml:space="preserve">GSLL STAFF SALARY LINES     </t>
  </si>
  <si>
    <t>GSLL STUDENT FACULTY SALARIE</t>
  </si>
  <si>
    <t xml:space="preserve">GSLL L&amp;R FUNDED SALARIES    </t>
  </si>
  <si>
    <t xml:space="preserve">GSLL ROSTERED FACULTY LINES </t>
  </si>
  <si>
    <t xml:space="preserve">HIST STAFF SALARY LINES     </t>
  </si>
  <si>
    <t>HIST STUDENT FACULTY SALARIE</t>
  </si>
  <si>
    <t xml:space="preserve">HIST L&amp;R FUNDED SALARIES    </t>
  </si>
  <si>
    <t xml:space="preserve">HIST ROSTERED FACULTY LINES </t>
  </si>
  <si>
    <t xml:space="preserve">RLST STAFF SALARY LINES     </t>
  </si>
  <si>
    <t>RLST STUDENT FACULTY SALARIE</t>
  </si>
  <si>
    <t xml:space="preserve">RLST L&amp;R FUNDED SALARIES    </t>
  </si>
  <si>
    <t xml:space="preserve">RLST ROSTERED FACULTY LINES </t>
  </si>
  <si>
    <t xml:space="preserve">SPAN STAFF SALARY LINES     </t>
  </si>
  <si>
    <t>SPAN STUDENT FACULTY SALARIE</t>
  </si>
  <si>
    <t xml:space="preserve">SPAN L&amp;R FUNDED SALARIES    </t>
  </si>
  <si>
    <t xml:space="preserve">SPAN ROSTERED FACULTY LINES </t>
  </si>
  <si>
    <t xml:space="preserve">THDN STAFF SALARY LINES     </t>
  </si>
  <si>
    <t>THDN STUDENT FACULTY SALARIE</t>
  </si>
  <si>
    <t xml:space="preserve">THDN L&amp;R FUNDED SALARIES    </t>
  </si>
  <si>
    <t xml:space="preserve">THDN ROSTERED FACULTY LINES </t>
  </si>
  <si>
    <t xml:space="preserve">PWR STAFF SALARY LINES      </t>
  </si>
  <si>
    <t>PWR STUDENT FACULTY SALARIES</t>
  </si>
  <si>
    <t xml:space="preserve">PWR L&amp;R FUNDED SALARIES     </t>
  </si>
  <si>
    <t xml:space="preserve">PWR ROSTERED FACULTY LINES  </t>
  </si>
  <si>
    <t xml:space="preserve">ENGL STAFF SALARY LINES     </t>
  </si>
  <si>
    <t>ENGL STUDENT FACULTY SALARIE</t>
  </si>
  <si>
    <t xml:space="preserve">ENGL L&amp;R FUNDED SALARIES    </t>
  </si>
  <si>
    <t xml:space="preserve">ENGL ROSTERED FACULTY LINES </t>
  </si>
  <si>
    <t xml:space="preserve">PHIL STAFF SALARY LINES     </t>
  </si>
  <si>
    <t>PHIL STUDENT FACULTY SALARIE</t>
  </si>
  <si>
    <t xml:space="preserve">PHIL L&amp;R FUNDED SALARIES    </t>
  </si>
  <si>
    <t xml:space="preserve">PHIL ROSTERED FACULTY LINES </t>
  </si>
  <si>
    <t xml:space="preserve">ALTC STAFF SALARY LINES     </t>
  </si>
  <si>
    <t xml:space="preserve">CAW STAFF SALARY LINES      </t>
  </si>
  <si>
    <t xml:space="preserve">CAW ROSTERED FACULTY LINES  </t>
  </si>
  <si>
    <t xml:space="preserve">CUAM STAFF SALARY LINES     </t>
  </si>
  <si>
    <t xml:space="preserve">CSF STAFF SALARY LINES      </t>
  </si>
  <si>
    <t xml:space="preserve">JWST STAFF SALARY LINES     </t>
  </si>
  <si>
    <t>JWST STUDENT FACULTY SALARIE</t>
  </si>
  <si>
    <t xml:space="preserve">JWST L&amp;R FUNDED SALARIES    </t>
  </si>
  <si>
    <t xml:space="preserve">JWST ROSTERED FACULTY LINES </t>
  </si>
  <si>
    <t xml:space="preserve">HONORS STAFF SALARY LINES   </t>
  </si>
  <si>
    <t xml:space="preserve">HONORS L&amp;R FUNDED SALARIES  </t>
  </si>
  <si>
    <t>HONORS ROSTERED FACULTY LINE</t>
  </si>
  <si>
    <t xml:space="preserve">MASP STAFF SALARY LINES     </t>
  </si>
  <si>
    <t>MASP STUDENT FACULTY SALARIE</t>
  </si>
  <si>
    <t xml:space="preserve">MASP L&amp;R FUNDED SALARIES    </t>
  </si>
  <si>
    <t xml:space="preserve">MASP ROSTERED FACULTY LINES </t>
  </si>
  <si>
    <t xml:space="preserve">AAC STAFF SALARY LINES      </t>
  </si>
  <si>
    <t xml:space="preserve">STSS STAFF SALARY LINES     </t>
  </si>
  <si>
    <t xml:space="preserve">PREHEALTH ADV STAFF SALARY  </t>
  </si>
  <si>
    <t>*Approved funding will be transferred to the department's discretionary fund 10 entered below. If a speedtype entered is highlighted in red, it is a college funded speedtype and is not allowable.</t>
  </si>
  <si>
    <t>Department Self-Funded Amount</t>
  </si>
  <si>
    <t>(amount not approved by DD)</t>
  </si>
  <si>
    <t>Total Approved
(DD Enters Budget Amount)</t>
  </si>
  <si>
    <t>Student Faculty (GPTI, TA, RA)</t>
  </si>
  <si>
    <t>Department Notes</t>
  </si>
  <si>
    <t>DD Notes</t>
  </si>
  <si>
    <t>Department Entered ST</t>
  </si>
  <si>
    <t>ST Check</t>
  </si>
  <si>
    <t>No</t>
  </si>
  <si>
    <t>Yes</t>
  </si>
  <si>
    <t>Is DDB Funding Tuition Remission? (DD Enters Yes/No)</t>
  </si>
  <si>
    <t>For Divisional Dean Entry Only</t>
  </si>
  <si>
    <t>Error Check</t>
  </si>
  <si>
    <t>Speedtype Allowed?
(auto)</t>
  </si>
  <si>
    <t>TBE Affiliation
(if applicable)</t>
  </si>
  <si>
    <t>AY Course Load (please enter the overall total number of courses)</t>
  </si>
  <si>
    <t>CHA- Center for Humanities &amp; the Arts</t>
  </si>
  <si>
    <t>Permanent Staff</t>
  </si>
  <si>
    <t>Temporary Staff</t>
  </si>
  <si>
    <t xml:space="preserve">A&amp;S $XQK-FACULTY            </t>
  </si>
  <si>
    <t xml:space="preserve">$XQK-COMERFORD              </t>
  </si>
  <si>
    <t xml:space="preserve">$XQK - BROWN                </t>
  </si>
  <si>
    <t xml:space="preserve">$XQK - ELLINGSON            </t>
  </si>
  <si>
    <t xml:space="preserve">$XQK-MADIGAN                </t>
  </si>
  <si>
    <t xml:space="preserve">$XQK-BERTA-THOMPSON         </t>
  </si>
  <si>
    <t xml:space="preserve">$XQK-BURNS                  </t>
  </si>
  <si>
    <t xml:space="preserve">$XQK-DARLING                </t>
  </si>
  <si>
    <t xml:space="preserve">$XQK-HALVERSON              </t>
  </si>
  <si>
    <t xml:space="preserve">$XQK-MACGREGOR              </t>
  </si>
  <si>
    <t xml:space="preserve">$XQK-NELSON                 </t>
  </si>
  <si>
    <t xml:space="preserve">$XQK-HAMILTON               </t>
  </si>
  <si>
    <t xml:space="preserve">$XQK-BEGELMAN               </t>
  </si>
  <si>
    <t xml:space="preserve">$XQK-CASH                   </t>
  </si>
  <si>
    <t xml:space="preserve">$XQK-TOOMRE                 </t>
  </si>
  <si>
    <t xml:space="preserve">$XQK-DUKIC                  </t>
  </si>
  <si>
    <t xml:space="preserve">$XQK-KLEIBER                </t>
  </si>
  <si>
    <t xml:space="preserve">$XQK - HOEFER               </t>
  </si>
  <si>
    <t xml:space="preserve">$XQK - BECKER               </t>
  </si>
  <si>
    <t xml:space="preserve">$XQK - GROOMS               </t>
  </si>
  <si>
    <t xml:space="preserve">$XQK - KILPATRICK           </t>
  </si>
  <si>
    <t xml:space="preserve">$XQK - HUANG                </t>
  </si>
  <si>
    <t xml:space="preserve">$XQK - VANCE                </t>
  </si>
  <si>
    <t xml:space="preserve">$XQK-RODRIGUEZ-BUNN         </t>
  </si>
  <si>
    <t xml:space="preserve">$XQK - RAISSI               </t>
  </si>
  <si>
    <t xml:space="preserve">$XQK - GILLMAN              </t>
  </si>
  <si>
    <t xml:space="preserve">$XQK - MEYER, F             </t>
  </si>
  <si>
    <t xml:space="preserve">$XQK - CORONA               </t>
  </si>
  <si>
    <t xml:space="preserve">$XQK-JULIEN                 </t>
  </si>
  <si>
    <t xml:space="preserve">$XQK-ABLOWITZ               </t>
  </si>
  <si>
    <t xml:space="preserve">$XQK-BEYLKIN                </t>
  </si>
  <si>
    <t xml:space="preserve">$XQK-CURRY                  </t>
  </si>
  <si>
    <t xml:space="preserve">$XQK-FORNBERG               </t>
  </si>
  <si>
    <t xml:space="preserve">$XQK-MEISS                  </t>
  </si>
  <si>
    <t xml:space="preserve">$XQK-SEGUR                  </t>
  </si>
  <si>
    <t xml:space="preserve">$XQK-CORCORAN               </t>
  </si>
  <si>
    <t xml:space="preserve">$XQK-LLADSER                </t>
  </si>
  <si>
    <t xml:space="preserve">$XQK-BORTZ                  </t>
  </si>
  <si>
    <t xml:space="preserve">$XQK-RESTREPO               </t>
  </si>
  <si>
    <t xml:space="preserve">$XQK-DOAK                   </t>
  </si>
  <si>
    <t xml:space="preserve">$XQK-CARRICO                </t>
  </si>
  <si>
    <t xml:space="preserve">$XQK - NEWTON               </t>
  </si>
  <si>
    <t xml:space="preserve">$XQK - LAMBERT              </t>
  </si>
  <si>
    <t xml:space="preserve">$XQK - CIPLET               </t>
  </si>
  <si>
    <t xml:space="preserve">$XQK-COLLINGE               </t>
  </si>
  <si>
    <t xml:space="preserve">$XQK-HARTTER                </t>
  </si>
  <si>
    <t xml:space="preserve">$XQK-NEFF                   </t>
  </si>
  <si>
    <t xml:space="preserve">$XQK-BROOKS                 </t>
  </si>
  <si>
    <t xml:space="preserve">$XQK-WESSMAN                </t>
  </si>
  <si>
    <t xml:space="preserve">$XQK - MILLER S             </t>
  </si>
  <si>
    <t xml:space="preserve">$XQK - PIELKE               </t>
  </si>
  <si>
    <t xml:space="preserve">$XQK - MEHRABI              </t>
  </si>
  <si>
    <t xml:space="preserve">$XQK - BAILEY               </t>
  </si>
  <si>
    <t xml:space="preserve">$XQK-LITT                   </t>
  </si>
  <si>
    <t xml:space="preserve">$XQK-HALE                   </t>
  </si>
  <si>
    <t xml:space="preserve">$XQK-DILLING                </t>
  </si>
  <si>
    <t xml:space="preserve">$XQK-JAHN HALL              </t>
  </si>
  <si>
    <t xml:space="preserve">$XQK-LENAERTS               </t>
  </si>
  <si>
    <t xml:space="preserve">$XQK - WANG Z               </t>
  </si>
  <si>
    <t xml:space="preserve">$XQK - SUBRAMANIAN          </t>
  </si>
  <si>
    <t xml:space="preserve">$XQK - GIGLIO               </t>
  </si>
  <si>
    <t xml:space="preserve">$XQK - WINTERS              </t>
  </si>
  <si>
    <t xml:space="preserve">$XQK - DINEZIO              </t>
  </si>
  <si>
    <t xml:space="preserve">$XQK-WEISS                  </t>
  </si>
  <si>
    <t xml:space="preserve">$XQK-TOOHEY                 </t>
  </si>
  <si>
    <t xml:space="preserve">$XQK-HAN                    </t>
  </si>
  <si>
    <t xml:space="preserve">$XQK-PILEWSKIE              </t>
  </si>
  <si>
    <t xml:space="preserve">$XQK-RANDALL                </t>
  </si>
  <si>
    <t xml:space="preserve">$XQK-FRIEDRICH              </t>
  </si>
  <si>
    <t xml:space="preserve">$XQK-LOVENDUSKI             </t>
  </si>
  <si>
    <t xml:space="preserve">$XQK-LUNDQUIST              </t>
  </si>
  <si>
    <t xml:space="preserve">$XQK - SPENCER              </t>
  </si>
  <si>
    <t xml:space="preserve">$XQK - LUGER                </t>
  </si>
  <si>
    <t xml:space="preserve">$XQK - WHITELEY AARON       </t>
  </si>
  <si>
    <t xml:space="preserve">$XQK - WHITELEY ALEX        </t>
  </si>
  <si>
    <t xml:space="preserve">$XQK - AYDIN                </t>
  </si>
  <si>
    <t xml:space="preserve">$XQK - KASINATH             </t>
  </si>
  <si>
    <t xml:space="preserve">$XQK-KUCHTA                 </t>
  </si>
  <si>
    <t xml:space="preserve">$XQK-GOODRICH               </t>
  </si>
  <si>
    <t xml:space="preserve">$XQK-WUTTKE                 </t>
  </si>
  <si>
    <t xml:space="preserve">$XQK-AHN                    </t>
  </si>
  <si>
    <t xml:space="preserve">$XQK-LIU                    </t>
  </si>
  <si>
    <t xml:space="preserve">$XQK-CARUTHERS              </t>
  </si>
  <si>
    <t xml:space="preserve">$XQK-FALKE                  </t>
  </si>
  <si>
    <t xml:space="preserve">$XQK-PARDI                  </t>
  </si>
  <si>
    <t xml:space="preserve">$XQK-SOUSA                  </t>
  </si>
  <si>
    <t xml:space="preserve">$XQK-BATEY                  </t>
  </si>
  <si>
    <t xml:space="preserve">$XQK-TAATJES                </t>
  </si>
  <si>
    <t xml:space="preserve">$XQK-PARK                   </t>
  </si>
  <si>
    <t xml:space="preserve">$XQK - KNIGHT               </t>
  </si>
  <si>
    <t xml:space="preserve">$XQK - SINGH                </t>
  </si>
  <si>
    <t xml:space="preserve">$XQK - STOWELL              </t>
  </si>
  <si>
    <t xml:space="preserve">$XQK - HOENGER              </t>
  </si>
  <si>
    <t xml:space="preserve">$XQK - JONES                </t>
  </si>
  <si>
    <t xml:space="preserve">$XQK - KLYMKOWSKY           </t>
  </si>
  <si>
    <t xml:space="preserve">$XQK - KRAUTER              </t>
  </si>
  <si>
    <t xml:space="preserve">$XQK - ODORIZZI             </t>
  </si>
  <si>
    <t xml:space="preserve">$XQK - OLWIN                </t>
  </si>
  <si>
    <t xml:space="preserve">$XQK - SU                   </t>
  </si>
  <si>
    <t xml:space="preserve">$XQK - VOELTZ               </t>
  </si>
  <si>
    <t xml:space="preserve">$XQK - NISWANDER            </t>
  </si>
  <si>
    <t xml:space="preserve">$XQK-DETWEILER              </t>
  </si>
  <si>
    <t xml:space="preserve">$XQK-GOLD                   </t>
  </si>
  <si>
    <t xml:space="preserve">$XQK-XUE                    </t>
  </si>
  <si>
    <t xml:space="preserve">$XQK-BRUMBAUGH              </t>
  </si>
  <si>
    <t xml:space="preserve">$XQK-ARNOULT                </t>
  </si>
  <si>
    <t xml:space="preserve">$XQK-M HAN                  </t>
  </si>
  <si>
    <t xml:space="preserve">$XQK-SHEN                   </t>
  </si>
  <si>
    <t xml:space="preserve">$XQK-WALCZAK                </t>
  </si>
  <si>
    <t xml:space="preserve">$XQK - BROWNE               </t>
  </si>
  <si>
    <t xml:space="preserve">$XQK - LUCA                 </t>
  </si>
  <si>
    <t xml:space="preserve">$XQK - SHARMA               </t>
  </si>
  <si>
    <t xml:space="preserve">$XQK - MONTOYA-CASTILLO     </t>
  </si>
  <si>
    <t xml:space="preserve">$XQK-JONAS                  </t>
  </si>
  <si>
    <t xml:space="preserve">$XQK-SAMMAKIA               </t>
  </si>
  <si>
    <t xml:space="preserve">$XQK-PARSON                 </t>
  </si>
  <si>
    <t xml:space="preserve">$XQK-GEORGE                 </t>
  </si>
  <si>
    <t xml:space="preserve">$XQK-HYNES                  </t>
  </si>
  <si>
    <t xml:space="preserve">$XQK-LINEBERGER             </t>
  </si>
  <si>
    <t xml:space="preserve">$XQK-MICHL                  </t>
  </si>
  <si>
    <t xml:space="preserve">$XQK-SKODJE                 </t>
  </si>
  <si>
    <t xml:space="preserve">$XQK-VAIDA                  </t>
  </si>
  <si>
    <t xml:space="preserve">$XQK-WALBA                  </t>
  </si>
  <si>
    <t xml:space="preserve">$XQK-GIN                    </t>
  </si>
  <si>
    <t xml:space="preserve">$XQK-BIERBAUM               </t>
  </si>
  <si>
    <t xml:space="preserve">$XQK-DAMRAUER               </t>
  </si>
  <si>
    <t xml:space="preserve">$XQK-WEBER                  </t>
  </si>
  <si>
    <t xml:space="preserve">$XQK-VOLKAMER               </t>
  </si>
  <si>
    <t xml:space="preserve">$XQK-WANG                   </t>
  </si>
  <si>
    <t xml:space="preserve">$XQK - ZHANG                </t>
  </si>
  <si>
    <t xml:space="preserve">$XQK-DUKOVIC                </t>
  </si>
  <si>
    <t xml:space="preserve">$XQK-EAVES                  </t>
  </si>
  <si>
    <t xml:space="preserve">$XQK-SPIELMAN               </t>
  </si>
  <si>
    <t xml:space="preserve">$XQK - FLURI                </t>
  </si>
  <si>
    <t xml:space="preserve">$XQK - BALCH                </t>
  </si>
  <si>
    <t xml:space="preserve">$XQK - REID                 </t>
  </si>
  <si>
    <t xml:space="preserve">$XQK-TRUELOVE               </t>
  </si>
  <si>
    <t xml:space="preserve">$XQK-LININGER               </t>
  </si>
  <si>
    <t xml:space="preserve">$XQK-KARIMZADEH             </t>
  </si>
  <si>
    <t xml:space="preserve">$XQK-CAO G.                 </t>
  </si>
  <si>
    <t xml:space="preserve">$XQK-DIAZ M.                </t>
  </si>
  <si>
    <t xml:space="preserve">$XQK-BLANKEN                </t>
  </si>
  <si>
    <t xml:space="preserve">$XQK-OAKES                  </t>
  </si>
  <si>
    <t xml:space="preserve">$XQK-PITLICK                </t>
  </si>
  <si>
    <t xml:space="preserve">$XQK-TRAVIS                 </t>
  </si>
  <si>
    <t xml:space="preserve">$XQK-O'LOUGHLIN             </t>
  </si>
  <si>
    <t xml:space="preserve">$XQK-VEBLEN                 </t>
  </si>
  <si>
    <t xml:space="preserve">$XQK-YEH                    </t>
  </si>
  <si>
    <t xml:space="preserve">$XQK-GOLDMAN                </t>
  </si>
  <si>
    <t xml:space="preserve">$XQK-LEYK                   </t>
  </si>
  <si>
    <t xml:space="preserve">$XQK-BRYAN                  </t>
  </si>
  <si>
    <t xml:space="preserve">$XQK-BARNARD                </t>
  </si>
  <si>
    <t xml:space="preserve">$XQK-MOLOTCH                </t>
  </si>
  <si>
    <t xml:space="preserve">$XQK-MAHAN                  </t>
  </si>
  <si>
    <t xml:space="preserve">$XQK - SEPULVEDA            </t>
  </si>
  <si>
    <t xml:space="preserve">$XQK - FARMER G             </t>
  </si>
  <si>
    <t xml:space="preserve">$XQK - WING                 </t>
  </si>
  <si>
    <t xml:space="preserve">ARTHURS - $XQK              </t>
  </si>
  <si>
    <t xml:space="preserve">$XQK-KOPF                   </t>
  </si>
  <si>
    <t xml:space="preserve">$XQK-SNELL                  </t>
  </si>
  <si>
    <t xml:space="preserve">$XQK-TROWER                 </t>
  </si>
  <si>
    <t xml:space="preserve">$XQK-CLARK                  </t>
  </si>
  <si>
    <t xml:space="preserve">$XQK - C. CROW              </t>
  </si>
  <si>
    <t xml:space="preserve">$XQK-GE                     </t>
  </si>
  <si>
    <t xml:space="preserve">$XQK-MUELLER                </t>
  </si>
  <si>
    <t xml:space="preserve">$XQK-BUDD                   </t>
  </si>
  <si>
    <t xml:space="preserve">$XQK-JONES                  </t>
  </si>
  <si>
    <t xml:space="preserve">$XQK-WEIMER                 </t>
  </si>
  <si>
    <t xml:space="preserve">$XQK-KRAUS                  </t>
  </si>
  <si>
    <t xml:space="preserve">$XQK-SMYTH                  </t>
  </si>
  <si>
    <t xml:space="preserve">$XQK-STERN                  </t>
  </si>
  <si>
    <t xml:space="preserve">$XQK-CHIN                   </t>
  </si>
  <si>
    <t xml:space="preserve">$XQK-SMALL                  </t>
  </si>
  <si>
    <t xml:space="preserve">$XQK - R ANDERSON           </t>
  </si>
  <si>
    <t xml:space="preserve">$XQK-TEMPLETON              </t>
  </si>
  <si>
    <t xml:space="preserve">$XQK-FLOWERS                </t>
  </si>
  <si>
    <t xml:space="preserve">$XQK - S ANDERSON           </t>
  </si>
  <si>
    <t xml:space="preserve">$XQK-STANGE                 </t>
  </si>
  <si>
    <t xml:space="preserve">$XQK-WISE                   </t>
  </si>
  <si>
    <t xml:space="preserve">$XQK - O'ROURKE             </t>
  </si>
  <si>
    <t xml:space="preserve">$XQK - MAYR                 </t>
  </si>
  <si>
    <t xml:space="preserve">$XQK - BEAUDRY              </t>
  </si>
  <si>
    <t xml:space="preserve">$XQK - CZUBAK               </t>
  </si>
  <si>
    <t xml:space="preserve">$XQK-DEELEY                 </t>
  </si>
  <si>
    <t xml:space="preserve">$XQK - LUH                  </t>
  </si>
  <si>
    <t xml:space="preserve">$XQK-CLELLAND J             </t>
  </si>
  <si>
    <t xml:space="preserve">$XQK-FARSI                  </t>
  </si>
  <si>
    <t xml:space="preserve">$XQK-FOX                    </t>
  </si>
  <si>
    <t xml:space="preserve">$XQK-GRANT                  </t>
  </si>
  <si>
    <t xml:space="preserve">$XQK-KUZNETSOV              </t>
  </si>
  <si>
    <t xml:space="preserve">$XQK-STADE                  </t>
  </si>
  <si>
    <t xml:space="preserve">$XQK-TUBBS                  </t>
  </si>
  <si>
    <t xml:space="preserve">$XQK-KEARNES                </t>
  </si>
  <si>
    <t xml:space="preserve">$XQK-WALTER                 </t>
  </si>
  <si>
    <t xml:space="preserve">$XQK-JESUDASON              </t>
  </si>
  <si>
    <t xml:space="preserve">$XQK-GOROKHOVSKY            </t>
  </si>
  <si>
    <t xml:space="preserve">$XQK-GREEN                  </t>
  </si>
  <si>
    <t xml:space="preserve">$XQK-SZENDREI               </t>
  </si>
  <si>
    <t xml:space="preserve">$XQK-IH                     </t>
  </si>
  <si>
    <t xml:space="preserve">$XQK-THIEM                  </t>
  </si>
  <si>
    <t xml:space="preserve">$XQK-PFLAUM                 </t>
  </si>
  <si>
    <t xml:space="preserve">$XQK-CASALAINA-MARTIN       </t>
  </si>
  <si>
    <t xml:space="preserve">$XQK-ENGLANDER              </t>
  </si>
  <si>
    <t xml:space="preserve">$XQK-ROMATSCHKE             </t>
  </si>
  <si>
    <t xml:space="preserve">$XQK-HOUGH                  </t>
  </si>
  <si>
    <t xml:space="preserve">$XQK - NEIL                 </t>
  </si>
  <si>
    <t xml:space="preserve">$XQK - CALKINS              </t>
  </si>
  <si>
    <t xml:space="preserve">$XQK - NANDKISHORE          </t>
  </si>
  <si>
    <t xml:space="preserve">$XQK-G SMITH                </t>
  </si>
  <si>
    <t xml:space="preserve">$XQK - CAO                  </t>
  </si>
  <si>
    <t xml:space="preserve">$XQK - LEWANDOWSKI          </t>
  </si>
  <si>
    <t xml:space="preserve">$XQK - MUNSAT               </t>
  </si>
  <si>
    <t xml:space="preserve">$XQK - PEREPELITSA          </t>
  </si>
  <si>
    <t xml:space="preserve">$XQK - LITOS                </t>
  </si>
  <si>
    <t xml:space="preserve">$XQK-DEWOLFE                </t>
  </si>
  <si>
    <t xml:space="preserve">$XQK-FINKELSTEIN            </t>
  </si>
  <si>
    <t xml:space="preserve">$XQK-GURARIE                </t>
  </si>
  <si>
    <t xml:space="preserve">$XQK-HERMELE                </t>
  </si>
  <si>
    <t xml:space="preserve">$XQK-RASCHKE                </t>
  </si>
  <si>
    <t xml:space="preserve">$XQK-REZNIK                 </t>
  </si>
  <si>
    <t xml:space="preserve">$XQK-SMALYUKH               </t>
  </si>
  <si>
    <t xml:space="preserve">$XQK-STENSON                </t>
  </si>
  <si>
    <t xml:space="preserve">$XQK-ULMER                  </t>
  </si>
  <si>
    <t xml:space="preserve">$XQK-BETTERTON              </t>
  </si>
  <si>
    <t xml:space="preserve">$XQK-NAGLE                  </t>
  </si>
  <si>
    <t xml:space="preserve">$XQK-ZIMMERMAN              </t>
  </si>
  <si>
    <t xml:space="preserve">$XQK-WILCOX                 </t>
  </si>
  <si>
    <t xml:space="preserve">$XQK-LUCAS                  </t>
  </si>
  <si>
    <t xml:space="preserve">$XQK-MORALES                </t>
  </si>
  <si>
    <t xml:space="preserve">$XQK-DE ALWIS               </t>
  </si>
  <si>
    <t xml:space="preserve">$XQK-DESSAU                 </t>
  </si>
  <si>
    <t xml:space="preserve">$XQK-HOLLAND                </t>
  </si>
  <si>
    <t xml:space="preserve">$XQK-PARKER                 </t>
  </si>
  <si>
    <t xml:space="preserve">$XQK - POLLOCK              </t>
  </si>
  <si>
    <t xml:space="preserve">$XQK-PRICE                  </t>
  </si>
  <si>
    <t xml:space="preserve">$XQK-RANKIN                 </t>
  </si>
  <si>
    <t xml:space="preserve">$XQK-RADZIHOVSKY            </t>
  </si>
  <si>
    <t xml:space="preserve">$XQK-RITZWOLLER             </t>
  </si>
  <si>
    <t xml:space="preserve">$XQK-ROGERS                 </t>
  </si>
  <si>
    <t xml:space="preserve">$XQK-KINNEY                 </t>
  </si>
  <si>
    <t xml:space="preserve">$XQK-ANDERSON               </t>
  </si>
  <si>
    <t xml:space="preserve">$XQK-BEALE                  </t>
  </si>
  <si>
    <t xml:space="preserve">$XQK-CARY                   </t>
  </si>
  <si>
    <t xml:space="preserve">$XQK-CUMALAT                </t>
  </si>
  <si>
    <t xml:space="preserve">$XQK-DE GRAND               </t>
  </si>
  <si>
    <t xml:space="preserve">$XQK-HASENFRATZ             </t>
  </si>
  <si>
    <t xml:space="preserve">$XQK-KAPTEYN                </t>
  </si>
  <si>
    <t xml:space="preserve">$XQK-MURNANE                </t>
  </si>
  <si>
    <t xml:space="preserve">$XQK-ZHONG                  </t>
  </si>
  <si>
    <t xml:space="preserve">$XQK - MARINO               </t>
  </si>
  <si>
    <t xml:space="preserve">$XQK-BECKER,AND             </t>
  </si>
  <si>
    <t xml:space="preserve">$XQK - SCHIBLI              </t>
  </si>
  <si>
    <t xml:space="preserve">$XQK-UZDENSKY               </t>
  </si>
  <si>
    <t xml:space="preserve">$XQK-LEE,MINHYE             </t>
  </si>
  <si>
    <t xml:space="preserve">$XQK-REGAL                  </t>
  </si>
  <si>
    <t xml:space="preserve">$XQK-CORRELL                </t>
  </si>
  <si>
    <t xml:space="preserve">$XQK-SADDORIS               </t>
  </si>
  <si>
    <t xml:space="preserve">$XQK - GRUBER               </t>
  </si>
  <si>
    <t xml:space="preserve">$XQK - DONALDSON            </t>
  </si>
  <si>
    <t xml:space="preserve">$XQK-PEDERSEN               </t>
  </si>
  <si>
    <t xml:space="preserve">$XQK-BRYAN,ANGE             </t>
  </si>
  <si>
    <t xml:space="preserve">$XQK-ROOT D                 </t>
  </si>
  <si>
    <t xml:space="preserve">$XQK-KAISER                 </t>
  </si>
  <si>
    <t xml:space="preserve">$XQK - BARATTA              </t>
  </si>
  <si>
    <t xml:space="preserve">$XQK - YUAN                 </t>
  </si>
  <si>
    <t xml:space="preserve">$XQK - PIETRI               </t>
  </si>
  <si>
    <t xml:space="preserve">$XQK-SPENCER                </t>
  </si>
  <si>
    <t xml:space="preserve">$XQK-WHISMAN                </t>
  </si>
  <si>
    <t xml:space="preserve">$XQK-MIYAKE                 </t>
  </si>
  <si>
    <t xml:space="preserve">$XQK-BARTH                  </t>
  </si>
  <si>
    <t xml:space="preserve">$XQK-BLAIR                  </t>
  </si>
  <si>
    <t xml:space="preserve">$XQK-HERNANDEZ              </t>
  </si>
  <si>
    <t xml:space="preserve">$XQK-ITO                    </t>
  </si>
  <si>
    <t xml:space="preserve">$XQK-CAMPEAU                </t>
  </si>
  <si>
    <t xml:space="preserve">$XQK-CURRAN                 </t>
  </si>
  <si>
    <t xml:space="preserve">$XQK-HARVEY                 </t>
  </si>
  <si>
    <t xml:space="preserve">$XQK-MAIER                  </t>
  </si>
  <si>
    <t xml:space="preserve">$XQK-WATKINS                </t>
  </si>
  <si>
    <t xml:space="preserve">$XQK-WILLCUTT               </t>
  </si>
  <si>
    <t xml:space="preserve">$XQK-VAN BOVEN              </t>
  </si>
  <si>
    <t xml:space="preserve">$XQK-RHEE                   </t>
  </si>
  <si>
    <t xml:space="preserve">$XQK-COLUNGA                </t>
  </si>
  <si>
    <t xml:space="preserve">$XQK-KELLER M               </t>
  </si>
  <si>
    <t xml:space="preserve">$XQK-JONES,MATT             </t>
  </si>
  <si>
    <t xml:space="preserve">$XQK-BACHTELL               </t>
  </si>
  <si>
    <t xml:space="preserve">$XQK-ARCH                   </t>
  </si>
  <si>
    <t xml:space="preserve">$XQK-KANE                   </t>
  </si>
  <si>
    <t xml:space="preserve">$XQK - SMITH                </t>
  </si>
  <si>
    <t xml:space="preserve">$XQK - EMERY                </t>
  </si>
  <si>
    <t xml:space="preserve">$XQK - TAYLOR               </t>
  </si>
  <si>
    <t xml:space="preserve">$XQK - BOWERS               </t>
  </si>
  <si>
    <t xml:space="preserve">$XQK - CORWIN               </t>
  </si>
  <si>
    <t xml:space="preserve">$XQK-QUANDT                 </t>
  </si>
  <si>
    <t xml:space="preserve">$XQK - DEE                  </t>
  </si>
  <si>
    <t xml:space="preserve">$XQK - MCADAM               </t>
  </si>
  <si>
    <t xml:space="preserve">$XQK - RESASCO              </t>
  </si>
  <si>
    <t xml:space="preserve">$XQK - KAMATH               </t>
  </si>
  <si>
    <t xml:space="preserve">$XQK - GIL                  </t>
  </si>
  <si>
    <t xml:space="preserve">$XQK-ADAMS                  </t>
  </si>
  <si>
    <t xml:space="preserve">$XQK-MARTIN                 </t>
  </si>
  <si>
    <t xml:space="preserve">$XQK-SCHMIDT                </t>
  </si>
  <si>
    <t xml:space="preserve">$XQK-STOCK                  </t>
  </si>
  <si>
    <t xml:space="preserve">$XQK-DEMMIG-ADAMS           </t>
  </si>
  <si>
    <t xml:space="preserve">$XQK-DAVIES                 </t>
  </si>
  <si>
    <t xml:space="preserve">$XQK JOHNSON P              </t>
  </si>
  <si>
    <t xml:space="preserve">$XQK SAFRAN                 </t>
  </si>
  <si>
    <t xml:space="preserve">$XQK-BARGER                 </t>
  </si>
  <si>
    <t xml:space="preserve">$XQK-MEDEIROS               </t>
  </si>
  <si>
    <t xml:space="preserve">$XQK-MELBOURNE              </t>
  </si>
  <si>
    <t xml:space="preserve">$XQK-MCKENZIE               </t>
  </si>
  <si>
    <t xml:space="preserve">$XQK-FLAXMAN                </t>
  </si>
  <si>
    <t xml:space="preserve">$XQK-LEBOURGEOIS            </t>
  </si>
  <si>
    <t xml:space="preserve">$XQK-LINK                   </t>
  </si>
  <si>
    <t xml:space="preserve">$XQK - GRABOWSKI            </t>
  </si>
  <si>
    <t xml:space="preserve">$XQK-ALDERETE               </t>
  </si>
  <si>
    <t xml:space="preserve">$XQK-OPP                    </t>
  </si>
  <si>
    <t xml:space="preserve">$XQK-TAN                    </t>
  </si>
  <si>
    <t xml:space="preserve">$XQK-BYRNES                 </t>
  </si>
  <si>
    <t xml:space="preserve">$XQK-FLESHNER               </t>
  </si>
  <si>
    <t xml:space="preserve">$XQK-MAZZEO                 </t>
  </si>
  <si>
    <t xml:space="preserve">$XQK-DESOUZA                </t>
  </si>
  <si>
    <t xml:space="preserve">$XQK-ENOKA                  </t>
  </si>
  <si>
    <t xml:space="preserve">$XQK-SEALS                  </t>
  </si>
  <si>
    <t xml:space="preserve">$XQK-GLEESON                </t>
  </si>
  <si>
    <t xml:space="preserve">$XQK-WRIGHT                 </t>
  </si>
  <si>
    <t xml:space="preserve">$XQK-TSAI                   </t>
  </si>
  <si>
    <t xml:space="preserve">$XQK-LOWRY                  </t>
  </si>
  <si>
    <t xml:space="preserve">$XQK-ORTMAN                 </t>
  </si>
  <si>
    <t xml:space="preserve">$XQK-BERNSTEIN              </t>
  </si>
  <si>
    <t xml:space="preserve">$XQK - COOL                 </t>
  </si>
  <si>
    <t xml:space="preserve">$XQK - GOLDFARB             </t>
  </si>
  <si>
    <t xml:space="preserve">$XQK - JACKA                </t>
  </si>
  <si>
    <t xml:space="preserve">$XQK-KURNICK                </t>
  </si>
  <si>
    <t xml:space="preserve">$XQK-LEIGH                  </t>
  </si>
  <si>
    <t xml:space="preserve">$XQK - VILLANEA             </t>
  </si>
  <si>
    <t xml:space="preserve">$XQK-GOLDSTEIN              </t>
  </si>
  <si>
    <t xml:space="preserve">$XQK-BAMFORTH               </t>
  </si>
  <si>
    <t xml:space="preserve">$XQK-COVERT                 </t>
  </si>
  <si>
    <t xml:space="preserve">$XQK-MCCABE                 </t>
  </si>
  <si>
    <t xml:space="preserve">$XQK-SAUTHER                </t>
  </si>
  <si>
    <t xml:space="preserve">$XQK-JOYCE                  </t>
  </si>
  <si>
    <t xml:space="preserve">$XQK-MCGRANAHAN             </t>
  </si>
  <si>
    <t xml:space="preserve">$XQK-SPONHEIMER             </t>
  </si>
  <si>
    <t xml:space="preserve">$XQK-GUTIERREZ              </t>
  </si>
  <si>
    <t xml:space="preserve">$XQK-HARRISON               </t>
  </si>
  <si>
    <t xml:space="preserve">$XQK-MASTERS                </t>
  </si>
  <si>
    <t xml:space="preserve">$XQK - GRANT                </t>
  </si>
  <si>
    <t xml:space="preserve">$XQK - PYROOZ               </t>
  </si>
  <si>
    <t xml:space="preserve">$XQK - RINALDO              </t>
  </si>
  <si>
    <t xml:space="preserve">$XQK - DESAN                </t>
  </si>
  <si>
    <t xml:space="preserve">$XQK - STEVENSON            </t>
  </si>
  <si>
    <t xml:space="preserve">$XQK-PEEK                   </t>
  </si>
  <si>
    <t xml:space="preserve">$XQK-COOK_MARTIN            </t>
  </si>
  <si>
    <t xml:space="preserve">$XQK-THOMAS                 </t>
  </si>
  <si>
    <t xml:space="preserve">$XQK-IRVINE                 </t>
  </si>
  <si>
    <t xml:space="preserve">$XQK-RADELET                </t>
  </si>
  <si>
    <t xml:space="preserve">$XQK-DOWNEY                 </t>
  </si>
  <si>
    <t xml:space="preserve">$XQK-WADSWORTH              </t>
  </si>
  <si>
    <t xml:space="preserve">$XQK-SUE                    </t>
  </si>
  <si>
    <t xml:space="preserve">$XQK-SOKHEY SARAH           </t>
  </si>
  <si>
    <t xml:space="preserve">$XQK-TIR                    </t>
  </si>
  <si>
    <t xml:space="preserve">$XQK-GRIFFIN                </t>
  </si>
  <si>
    <t xml:space="preserve">$XQK-STRAYHORN              </t>
  </si>
  <si>
    <t xml:space="preserve">$XQK-DEUTMEYER              </t>
  </si>
  <si>
    <t xml:space="preserve">$XQK - PARINANDI            </t>
  </si>
  <si>
    <t xml:space="preserve">$XQK - SHIN                 </t>
  </si>
  <si>
    <t xml:space="preserve">$XQK-PHILIPS                </t>
  </si>
  <si>
    <t xml:space="preserve">$XQK-MALLOY                 </t>
  </si>
  <si>
    <t xml:space="preserve">$XQK-SIEGEL                 </t>
  </si>
  <si>
    <t xml:space="preserve">$XQK-ADLER                  </t>
  </si>
  <si>
    <t xml:space="preserve">$XQK-STEINMO                </t>
  </si>
  <si>
    <t xml:space="preserve">$XQK-BAIRD                  </t>
  </si>
  <si>
    <t xml:space="preserve">$XQK-CHAN                   </t>
  </si>
  <si>
    <t xml:space="preserve">$XQK-BROWN                  </t>
  </si>
  <si>
    <t xml:space="preserve">$XQK-BICKERS                </t>
  </si>
  <si>
    <t xml:space="preserve">$XQK-FERGUSON               </t>
  </si>
  <si>
    <t xml:space="preserve">$XQK-JUPILLE                </t>
  </si>
  <si>
    <t xml:space="preserve">$XQK-FITZGERALD             </t>
  </si>
  <si>
    <t xml:space="preserve">$XQK-AYDIN                  </t>
  </si>
  <si>
    <t xml:space="preserve">$XQK-BAKER                  </t>
  </si>
  <si>
    <t xml:space="preserve">$XQK-VANDERHEIDEN           </t>
  </si>
  <si>
    <t xml:space="preserve">$XQK-BOULDING               </t>
  </si>
  <si>
    <t xml:space="preserve">$XQK-SOKHEY ANAND           </t>
  </si>
  <si>
    <t xml:space="preserve">$XQK-BEARCE                 </t>
  </si>
  <si>
    <t xml:space="preserve">$XQK-KIM                    </t>
  </si>
  <si>
    <t xml:space="preserve">$XQK-BARANOV                </t>
  </si>
  <si>
    <t xml:space="preserve">$XQK-ZHANG                  </t>
  </si>
  <si>
    <t xml:space="preserve">$XQK-BURR                   </t>
  </si>
  <si>
    <t xml:space="preserve">$XQK - KAFFINE              </t>
  </si>
  <si>
    <t xml:space="preserve">$XQK - CARBALLO             </t>
  </si>
  <si>
    <t xml:space="preserve">$XQK - MANSFIELD            </t>
  </si>
  <si>
    <t xml:space="preserve">$XQK - PERI                 </t>
  </si>
  <si>
    <t xml:space="preserve">$XQK - KIMBALL              </t>
  </si>
  <si>
    <t xml:space="preserve">$XQK-JAWORSKI               </t>
  </si>
  <si>
    <t xml:space="preserve">$XQK-NIGAI                  </t>
  </si>
  <si>
    <t xml:space="preserve">$XQK-MCCLOSKEY              </t>
  </si>
  <si>
    <t xml:space="preserve">$XQK-SONG                   </t>
  </si>
  <si>
    <t xml:space="preserve">$XQK-BOILEAU                </t>
  </si>
  <si>
    <t xml:space="preserve">$XQK-CHEN                   </t>
  </si>
  <si>
    <t xml:space="preserve">$XQK-DEBARTOLOME            </t>
  </si>
  <si>
    <t xml:space="preserve">$XQK-FLORES                 </t>
  </si>
  <si>
    <t xml:space="preserve">$XQK-MCKINNISH              </t>
  </si>
  <si>
    <t xml:space="preserve">$XQK-MARKUSEN               </t>
  </si>
  <si>
    <t xml:space="preserve">$XQK-MASKUS                 </t>
  </si>
  <si>
    <t xml:space="preserve">$XQK-WALDMAN                </t>
  </si>
  <si>
    <t xml:space="preserve">$XQK-ZAX                    </t>
  </si>
  <si>
    <t xml:space="preserve">$XQK-IYIGUN                 </t>
  </si>
  <si>
    <t xml:space="preserve">$XQK-KELLER                 </t>
  </si>
  <si>
    <t xml:space="preserve">$XQK-SHIUE                  </t>
  </si>
  <si>
    <t xml:space="preserve">$XQK-SAVAGE                 </t>
  </si>
  <si>
    <t xml:space="preserve">$XQK-ANTMAN                 </t>
  </si>
  <si>
    <t xml:space="preserve">$XQK-CADENA                 </t>
  </si>
  <si>
    <t xml:space="preserve">$XQK-HUGHES                 </t>
  </si>
  <si>
    <t xml:space="preserve">$XQK-MARTINS-FILHO          </t>
  </si>
  <si>
    <t xml:space="preserve">$XQK - LAWSON               </t>
  </si>
  <si>
    <t xml:space="preserve">$XQK - CARROLL              </t>
  </si>
  <si>
    <t xml:space="preserve">$XQK-ORDAZ                  </t>
  </si>
  <si>
    <t xml:space="preserve">$XQK-SEPULVEDA E            </t>
  </si>
  <si>
    <t xml:space="preserve">$XQK-VILLANUEVA             </t>
  </si>
  <si>
    <t xml:space="preserve">$XQK-UPADHYAY               </t>
  </si>
  <si>
    <t xml:space="preserve">$XQK-HO                     </t>
  </si>
  <si>
    <t xml:space="preserve">$XQK-AVALOS                 </t>
  </si>
  <si>
    <t xml:space="preserve">$XQK-BELKNAP                </t>
  </si>
  <si>
    <t xml:space="preserve">$XQK-ALDAMA                 </t>
  </si>
  <si>
    <t xml:space="preserve">$XQK-RABAKA                 </t>
  </si>
  <si>
    <t xml:space="preserve">$XQK-MAEDA                  </t>
  </si>
  <si>
    <t xml:space="preserve">$XQK-SOHI                   </t>
  </si>
  <si>
    <t xml:space="preserve">$XQK - HULDEN               </t>
  </si>
  <si>
    <t xml:space="preserve">$XQK - PALMER               </t>
  </si>
  <si>
    <t xml:space="preserve">$XQK - RAYMOND              </t>
  </si>
  <si>
    <t xml:space="preserve">$XQK-COWELL                 </t>
  </si>
  <si>
    <t xml:space="preserve">$XQK - CALDER               </t>
  </si>
  <si>
    <t xml:space="preserve">$XQK - HAYNIE               </t>
  </si>
  <si>
    <t xml:space="preserve">$XQK - A. PALMER            </t>
  </si>
  <si>
    <t xml:space="preserve">$XQK - LORENZO              </t>
  </si>
  <si>
    <t xml:space="preserve">$XQK-MICHAELIS              </t>
  </si>
  <si>
    <t xml:space="preserve">$XQK-FRAJZYNGIER            </t>
  </si>
  <si>
    <t xml:space="preserve">$XQK-HALL                   </t>
  </si>
  <si>
    <t xml:space="preserve">$XQK-SCARBOROUGH            </t>
  </si>
  <si>
    <t xml:space="preserve">$XQK-NARASIMHAN             </t>
  </si>
  <si>
    <t xml:space="preserve">$XQK - BRENNAN              </t>
  </si>
  <si>
    <t xml:space="preserve">$XQK - MEYERS               </t>
  </si>
  <si>
    <t xml:space="preserve">$XQK - BAIDUC               </t>
  </si>
  <si>
    <t xml:space="preserve">$XQK - BONINO               </t>
  </si>
  <si>
    <t xml:space="preserve">$XQK-DAMICO                 </t>
  </si>
  <si>
    <t xml:space="preserve">$XQK-HILGER                 </t>
  </si>
  <si>
    <t xml:space="preserve">$XQK-RAMSBERGER             </t>
  </si>
  <si>
    <t xml:space="preserve">$XQK-AREHART                </t>
  </si>
  <si>
    <t xml:space="preserve">$XQK-SHARMA                 </t>
  </si>
  <si>
    <t xml:space="preserve">$XQK-KAN                    </t>
  </si>
  <si>
    <t xml:space="preserve">$XQK-DAVID                  </t>
  </si>
  <si>
    <t xml:space="preserve">$XQK - WYROD                </t>
  </si>
  <si>
    <t xml:space="preserve">$XQK - SOARES               </t>
  </si>
  <si>
    <t xml:space="preserve">$XQK-ALOMAR                 </t>
  </si>
  <si>
    <t xml:space="preserve">$XQK-MEHTA                  </t>
  </si>
  <si>
    <t xml:space="preserve">$XQK-RANJBAR                </t>
  </si>
  <si>
    <t xml:space="preserve">$XQK-JACOBS                 </t>
  </si>
  <si>
    <t xml:space="preserve">$XQK-GOMEZ                  </t>
  </si>
  <si>
    <t xml:space="preserve">$XQK-POTTER                 </t>
  </si>
  <si>
    <t xml:space="preserve">$XQK-BAYARD DE VOLO         </t>
  </si>
  <si>
    <t xml:space="preserve">$XQK-BUFFINGTON             </t>
  </si>
  <si>
    <t xml:space="preserve">$XQK-MONTOYA                </t>
  </si>
  <si>
    <t xml:space="preserve">$XQK - MISRI                </t>
  </si>
  <si>
    <t xml:space="preserve">$XQK-JAMES                  </t>
  </si>
  <si>
    <t xml:space="preserve">$XQK - NAKASSIS             </t>
  </si>
  <si>
    <t xml:space="preserve">$XQK - KOSTER               </t>
  </si>
  <si>
    <t xml:space="preserve">$XQK-TRNKA-AMRHEIN          </t>
  </si>
  <si>
    <t xml:space="preserve">$XQK - HERZ                 </t>
  </si>
  <si>
    <t xml:space="preserve">$XQK-GIBERT                 </t>
  </si>
  <si>
    <t xml:space="preserve">$XQK-DUSINBERRE             </t>
  </si>
  <si>
    <t xml:space="preserve">$XQK - HUNT                 </t>
  </si>
  <si>
    <t xml:space="preserve">$XQK-CAIN                   </t>
  </si>
  <si>
    <t xml:space="preserve">$XQK-ELLIOTT                </t>
  </si>
  <si>
    <t xml:space="preserve">$XQK-REITZAMMER             </t>
  </si>
  <si>
    <t xml:space="preserve">$XQK-NEWLANDS               </t>
  </si>
  <si>
    <t xml:space="preserve">$XQK-GORDON                 </t>
  </si>
  <si>
    <t xml:space="preserve">$XQK-FERRIS                 </t>
  </si>
  <si>
    <t xml:space="preserve">$XQK - ALEXANDER            </t>
  </si>
  <si>
    <t xml:space="preserve">$XQK-LEE C                  </t>
  </si>
  <si>
    <t xml:space="preserve">$XQK-SHIH                   </t>
  </si>
  <si>
    <t xml:space="preserve">$XQK-BURGE                  </t>
  </si>
  <si>
    <t xml:space="preserve">$XQK-EO                     </t>
  </si>
  <si>
    <t xml:space="preserve">$XQK-KLEEMAN F              </t>
  </si>
  <si>
    <t xml:space="preserve">$XQK-KLEEMAN T              </t>
  </si>
  <si>
    <t xml:space="preserve">$XQK-KIMBROUGH              </t>
  </si>
  <si>
    <t xml:space="preserve">$XQK BROWN J                </t>
  </si>
  <si>
    <t xml:space="preserve">$XQK-RICHTER                </t>
  </si>
  <si>
    <t xml:space="preserve">$XQK-RICHTER A              </t>
  </si>
  <si>
    <t xml:space="preserve">$XQK - SEARS                </t>
  </si>
  <si>
    <t xml:space="preserve">$XQK - GATTEN               </t>
  </si>
  <si>
    <t xml:space="preserve">$XQK - MARSLETT             </t>
  </si>
  <si>
    <t xml:space="preserve">$XQK - ESPELIE              </t>
  </si>
  <si>
    <t xml:space="preserve">$XQK-NEGRI                  </t>
  </si>
  <si>
    <t xml:space="preserve">$XQK - MYERS S              </t>
  </si>
  <si>
    <t xml:space="preserve">$XQK-GANGULY                </t>
  </si>
  <si>
    <t xml:space="preserve">$XQK-ACEVEDO-MUNOZ          </t>
  </si>
  <si>
    <t xml:space="preserve">$XQK-BARLOW                 </t>
  </si>
  <si>
    <t xml:space="preserve">$XQK-LIOTTA                 </t>
  </si>
  <si>
    <t xml:space="preserve">$XQK-WOMACK                 </t>
  </si>
  <si>
    <t xml:space="preserve">$XQK - DE STECHER           </t>
  </si>
  <si>
    <t xml:space="preserve">$XQK-KASSIANIDOU            </t>
  </si>
  <si>
    <t xml:space="preserve">$XQK-SHELL                  </t>
  </si>
  <si>
    <t xml:space="preserve">$XQK-COHEN                  </t>
  </si>
  <si>
    <t xml:space="preserve">$XQK-SU                     </t>
  </si>
  <si>
    <t xml:space="preserve">$XQK - TSOUHLARAKIS         </t>
  </si>
  <si>
    <t xml:space="preserve">$XQK - O'GRADY              </t>
  </si>
  <si>
    <t xml:space="preserve">$XQK-ALHADEFF               </t>
  </si>
  <si>
    <t xml:space="preserve">$XQK-CHAMBERLIN             </t>
  </si>
  <si>
    <t xml:space="preserve">$XQK-CHONG                  </t>
  </si>
  <si>
    <t xml:space="preserve">$XQK-RIVERA                 </t>
  </si>
  <si>
    <t xml:space="preserve">$XQK-SWEETMAN               </t>
  </si>
  <si>
    <t xml:space="preserve">$XQK-VALDOVINO              </t>
  </si>
  <si>
    <t xml:space="preserve">$XQK-WALKER                 </t>
  </si>
  <si>
    <t xml:space="preserve">$XQK-DICKEY                 </t>
  </si>
  <si>
    <t xml:space="preserve">$XQK-QUINN                  </t>
  </si>
  <si>
    <t xml:space="preserve">$XQK-AMERIKA                </t>
  </si>
  <si>
    <t xml:space="preserve">$XQK-AMBROSE                </t>
  </si>
  <si>
    <t xml:space="preserve">$XQK-ROTH                   </t>
  </si>
  <si>
    <t xml:space="preserve">$XQK YAZZIE                 </t>
  </si>
  <si>
    <t xml:space="preserve">$XQK GREGORIO               </t>
  </si>
  <si>
    <t xml:space="preserve">$XQK-DURESSE                </t>
  </si>
  <si>
    <t xml:space="preserve">$XQK-SAXTON                 </t>
  </si>
  <si>
    <t xml:space="preserve">$XQK-CORDOVA                </t>
  </si>
  <si>
    <t xml:space="preserve">$XQK-MURPHY                 </t>
  </si>
  <si>
    <t xml:space="preserve">$XQK - QUINN                </t>
  </si>
  <si>
    <t xml:space="preserve">$XQK-SENO                   </t>
  </si>
  <si>
    <t xml:space="preserve">$XQK-SAMUELSON              </t>
  </si>
  <si>
    <t xml:space="preserve">$XQK-MOTTE                  </t>
  </si>
  <si>
    <t xml:space="preserve">$XQK-MAGNANINI              </t>
  </si>
  <si>
    <t xml:space="preserve">$XQK-BLOOMFIELD             </t>
  </si>
  <si>
    <t xml:space="preserve">$XQK-YAMASHITA              </t>
  </si>
  <si>
    <t xml:space="preserve">$XQK-ARDIZZONI              </t>
  </si>
  <si>
    <t xml:space="preserve">$XQK-HOECKER                </t>
  </si>
  <si>
    <t xml:space="preserve">$XQK - STONE L              </t>
  </si>
  <si>
    <t xml:space="preserve">$XQK-PORTER                 </t>
  </si>
  <si>
    <t xml:space="preserve">$XQK - OSIPOVA              </t>
  </si>
  <si>
    <t xml:space="preserve">$XQK - MERRITT              </t>
  </si>
  <si>
    <t xml:space="preserve">$XQK-OLSON                  </t>
  </si>
  <si>
    <t xml:space="preserve">$XQK-ROMANOV                </t>
  </si>
  <si>
    <t xml:space="preserve">$XQK-GREANEY                </t>
  </si>
  <si>
    <t xml:space="preserve">$XQK-STIMILLI               </t>
  </si>
  <si>
    <t xml:space="preserve">$XQK-MULLER-SIEVERS         </t>
  </si>
  <si>
    <t xml:space="preserve">$XQK-CIARLO                 </t>
  </si>
  <si>
    <t xml:space="preserve">$XQK-FENN                   </t>
  </si>
  <si>
    <t xml:space="preserve">$XQK-ANDREWS                </t>
  </si>
  <si>
    <t xml:space="preserve">$XQK-LIM                    </t>
  </si>
  <si>
    <t xml:space="preserve">$XQK - LOVEJOY              </t>
  </si>
  <si>
    <t xml:space="preserve">$XQK-SACHS                  </t>
  </si>
  <si>
    <t xml:space="preserve">$XQK-KALISMAN               </t>
  </si>
  <si>
    <t xml:space="preserve">$XQK - MENDOZA              </t>
  </si>
  <si>
    <t xml:space="preserve">$XQK - HUTCHINSON           </t>
  </si>
  <si>
    <t xml:space="preserve">$XQK - LAWRENCE-SANDERS     </t>
  </si>
  <si>
    <t xml:space="preserve">$XQK-YONEMOTO               </t>
  </si>
  <si>
    <t xml:space="preserve">$XQK-WESTON                 </t>
  </si>
  <si>
    <t xml:space="preserve">$XQK-ANDERSON V             </t>
  </si>
  <si>
    <t xml:space="preserve">$XQK-CHAMBERS               </t>
  </si>
  <si>
    <t xml:space="preserve">$XQK-FERRY                  </t>
  </si>
  <si>
    <t xml:space="preserve">$XQK-HANNA M                </t>
  </si>
  <si>
    <t xml:space="preserve">$XQK-PITTENGER              </t>
  </si>
  <si>
    <t xml:space="preserve">$XQK-ZEILER                 </t>
  </si>
  <si>
    <t xml:space="preserve">$XQK-WEI                    </t>
  </si>
  <si>
    <t xml:space="preserve">$XQK-GROSS                  </t>
  </si>
  <si>
    <t xml:space="preserve">$XQK-KENT                   </t>
  </si>
  <si>
    <t xml:space="preserve">$XQK-CHESTER                </t>
  </si>
  <si>
    <t xml:space="preserve">$XQK-MUKHERJEE              </t>
  </si>
  <si>
    <t xml:space="preserve">$XQK-GERBER                 </t>
  </si>
  <si>
    <t xml:space="preserve">$XQK-WILLIS                 </t>
  </si>
  <si>
    <t xml:space="preserve">$XQK-GAUTAM                 </t>
  </si>
  <si>
    <t xml:space="preserve">$XQK-HAMMER                 </t>
  </si>
  <si>
    <t xml:space="preserve">$XQK-DAUVERD                </t>
  </si>
  <si>
    <t xml:space="preserve">$XQK-OSBORNE                </t>
  </si>
  <si>
    <t xml:space="preserve">$XQK-YOUNG                  </t>
  </si>
  <si>
    <t xml:space="preserve">$XQK-KADIA                  </t>
  </si>
  <si>
    <t xml:space="preserve">$XQK-SUTTER                 </t>
  </si>
  <si>
    <t xml:space="preserve">$XQK-CATLOS                 </t>
  </si>
  <si>
    <t xml:space="preserve">$XQK-SACKS                  </t>
  </si>
  <si>
    <t xml:space="preserve">$XQK - BOYD                 </t>
  </si>
  <si>
    <t xml:space="preserve">$XQK - ALI                  </t>
  </si>
  <si>
    <t xml:space="preserve">$XQK-BIERNACKI              </t>
  </si>
  <si>
    <t xml:space="preserve">$XQK-WHITEHEAD              </t>
  </si>
  <si>
    <t xml:space="preserve">$XQK-GAYLEY                 </t>
  </si>
  <si>
    <t xml:space="preserve">$XQK-MARTUSCELLI            </t>
  </si>
  <si>
    <t xml:space="preserve">$XQK - ORTEGA-GUZMAN        </t>
  </si>
  <si>
    <t xml:space="preserve">$XQK-QUAN                   </t>
  </si>
  <si>
    <t xml:space="preserve">$XQK-ELMORE                 </t>
  </si>
  <si>
    <t xml:space="preserve">$XQK-MOLINARO               </t>
  </si>
  <si>
    <t xml:space="preserve">$XQK-BAENA                  </t>
  </si>
  <si>
    <t xml:space="preserve">$XQK-DABOVE                 </t>
  </si>
  <si>
    <t xml:space="preserve">$XQK-BROWN E                </t>
  </si>
  <si>
    <t xml:space="preserve">$XQK KRAUEL                 </t>
  </si>
  <si>
    <t xml:space="preserve">$XQK-PRIETO                 </t>
  </si>
  <si>
    <t xml:space="preserve">$XQK-RIVAS-RODRIGUEZ        </t>
  </si>
  <si>
    <t xml:space="preserve">$XQK-SILLERAS-FERNANDEZ     </t>
  </si>
  <si>
    <t xml:space="preserve">$XQK-HERRERO-SENES          </t>
  </si>
  <si>
    <t xml:space="preserve">$XQK-MEJIA                  </t>
  </si>
  <si>
    <t xml:space="preserve">$XQK - STEUERNAGEL          </t>
  </si>
  <si>
    <t xml:space="preserve">$XQK-WILKINS                </t>
  </si>
  <si>
    <t xml:space="preserve">$XQK - RICH                 </t>
  </si>
  <si>
    <t xml:space="preserve">$XQK - CLOUD                </t>
  </si>
  <si>
    <t xml:space="preserve">$XQK-GERLAND                </t>
  </si>
  <si>
    <t xml:space="preserve">$XQK-BERGNER                </t>
  </si>
  <si>
    <t xml:space="preserve">$XQK-COLEMAN                </t>
  </si>
  <si>
    <t xml:space="preserve">$XQK-PANG                   </t>
  </si>
  <si>
    <t xml:space="preserve">$XQK-HENRY                  </t>
  </si>
  <si>
    <t xml:space="preserve">$XQK - ELLSWORTH            </t>
  </si>
  <si>
    <t xml:space="preserve">$XQK-RANDALL E              </t>
  </si>
  <si>
    <t xml:space="preserve">$XQK-PERSONS                </t>
  </si>
  <si>
    <t xml:space="preserve">$XQK-OSNES                  </t>
  </si>
  <si>
    <t xml:space="preserve">$XQK-MENEGHINI              </t>
  </si>
  <si>
    <t xml:space="preserve">$XQK - GRIES                </t>
  </si>
  <si>
    <t xml:space="preserve">$XQK - RIOS                 </t>
  </si>
  <si>
    <t xml:space="preserve">$XQK-LAMOS                  </t>
  </si>
  <si>
    <t xml:space="preserve">$XQK-ACKERMAN               </t>
  </si>
  <si>
    <t xml:space="preserve">$XQK-LITTLE                 </t>
  </si>
  <si>
    <t xml:space="preserve">$XQK-BEECHY                 </t>
  </si>
  <si>
    <t xml:space="preserve">$XQK-MATTAR                 </t>
  </si>
  <si>
    <t xml:space="preserve">$XQK - WINDELL              </t>
  </si>
  <si>
    <t xml:space="preserve">$XQK - HARRINGTON           </t>
  </si>
  <si>
    <t xml:space="preserve">$XQK - BRYLOWE              </t>
  </si>
  <si>
    <t xml:space="preserve">$XQK-ROBERTSON              </t>
  </si>
  <si>
    <t xml:space="preserve">$XQK-J COX                  </t>
  </si>
  <si>
    <t xml:space="preserve">$XQK-MITCHELL               </t>
  </si>
  <si>
    <t xml:space="preserve">$XQK-J CHARLES              </t>
  </si>
  <si>
    <t xml:space="preserve">$XQK-GOODMAN                </t>
  </si>
  <si>
    <t xml:space="preserve">$XQK-HEYDT-STEVENSON        </t>
  </si>
  <si>
    <t xml:space="preserve">$XQK-GARRITY                </t>
  </si>
  <si>
    <t xml:space="preserve">$XQK-HURLEY                 </t>
  </si>
  <si>
    <t xml:space="preserve">$XQK-KLAGES                 </t>
  </si>
  <si>
    <t xml:space="preserve">$XQK-ZEMKA                  </t>
  </si>
  <si>
    <t xml:space="preserve">$XQK-DESHELL                </t>
  </si>
  <si>
    <t xml:space="preserve">$XQK-BICKMAN                </t>
  </si>
  <si>
    <t xml:space="preserve">$XQK-RIVERS                 </t>
  </si>
  <si>
    <t xml:space="preserve">$XQK-DOUGLAS                </t>
  </si>
  <si>
    <t xml:space="preserve">$XQK-SHEFFIELD              </t>
  </si>
  <si>
    <t xml:space="preserve">$XQK-HIGASHIDA              </t>
  </si>
  <si>
    <t xml:space="preserve">$XQK GLIMP                  </t>
  </si>
  <si>
    <t xml:space="preserve">$XQK CARR                   </t>
  </si>
  <si>
    <t xml:space="preserve">$XQK KOCHER                 </t>
  </si>
  <si>
    <t xml:space="preserve">$XQK-EMERSON                </t>
  </si>
  <si>
    <t xml:space="preserve">$XQK-WINKIEL                </t>
  </si>
  <si>
    <t xml:space="preserve">$XQK-YOUNGQUIST             </t>
  </si>
  <si>
    <t xml:space="preserve">$XQK-LABIO                  </t>
  </si>
  <si>
    <t xml:space="preserve">$XQK-CEBALLOS               </t>
  </si>
  <si>
    <t xml:space="preserve">$XQK - FILEVA               </t>
  </si>
  <si>
    <t xml:space="preserve">$XQK - STEUP                </t>
  </si>
  <si>
    <t xml:space="preserve">$XQK DEMAREST               </t>
  </si>
  <si>
    <t xml:space="preserve">$XQK-STAFFEL                </t>
  </si>
  <si>
    <t xml:space="preserve">$XQK-TALBOT                 </t>
  </si>
  <si>
    <t xml:space="preserve">$XQK-BOONIN                 </t>
  </si>
  <si>
    <t xml:space="preserve">$XQK-HUEMER                 </t>
  </si>
  <si>
    <t xml:space="preserve">$XQK-CLELAND                </t>
  </si>
  <si>
    <t xml:space="preserve">$XQK-PASNAU                 </t>
  </si>
  <si>
    <t xml:space="preserve">$XQK-ODDIE                  </t>
  </si>
  <si>
    <t xml:space="preserve">$XQK-KAUFMAN                </t>
  </si>
  <si>
    <t xml:space="preserve">$XQK-RUPERT                 </t>
  </si>
  <si>
    <t xml:space="preserve">$XQK-HEATHWOOD              </t>
  </si>
  <si>
    <t xml:space="preserve">$XQK-LEE                    </t>
  </si>
  <si>
    <t xml:space="preserve">$XQK - FORBES               </t>
  </si>
  <si>
    <t xml:space="preserve">$XQK-BAILEY                 </t>
  </si>
  <si>
    <t xml:space="preserve">$XQK-NORCROSS               </t>
  </si>
  <si>
    <t xml:space="preserve">$XQK-WINGO                  </t>
  </si>
  <si>
    <t xml:space="preserve">$XQK-LIMERICK               </t>
  </si>
  <si>
    <t xml:space="preserve">A&amp;S COMMUNICATIONS EXPENSES </t>
  </si>
  <si>
    <t xml:space="preserve">AD BUDGET_FARMER            </t>
  </si>
  <si>
    <t xml:space="preserve">AD BUDGET_KOCHER            </t>
  </si>
  <si>
    <t xml:space="preserve">AD BUDGET_BROWN             </t>
  </si>
  <si>
    <t xml:space="preserve">AD BUDGET_RANDALL           </t>
  </si>
  <si>
    <t xml:space="preserve">AD BUDGET_GONZALEZ          </t>
  </si>
  <si>
    <t xml:space="preserve">AD BUDGET_HERNANDEZ         </t>
  </si>
  <si>
    <t xml:space="preserve">AD BUDGET_COLEMAN           </t>
  </si>
  <si>
    <t xml:space="preserve">A &amp; S SUPPORT               </t>
  </si>
  <si>
    <t xml:space="preserve">AS COUNCIL SUPPORT          </t>
  </si>
  <si>
    <t xml:space="preserve">A&amp;S SALARIES                </t>
  </si>
  <si>
    <t xml:space="preserve">A&amp;S PAYROLL SUSPENSE        </t>
  </si>
  <si>
    <t xml:space="preserve">A&amp;S HOURLY/OPERATING        </t>
  </si>
  <si>
    <t xml:space="preserve">A&amp;S CLASSIFIED SALARIES     </t>
  </si>
  <si>
    <t>A&amp;S FACULTY RETIREMENT ACCRU</t>
  </si>
  <si>
    <t xml:space="preserve">DEAN STRATEGIC BUDGET       </t>
  </si>
  <si>
    <t xml:space="preserve">GRAD STND INCLUSV EXCEL SS  </t>
  </si>
  <si>
    <t>GRAD STND INCLUSV EXCEL AHUM</t>
  </si>
  <si>
    <t xml:space="preserve">GROWTH ENROLLMENT           </t>
  </si>
  <si>
    <t xml:space="preserve">APPROVED AND RESERVED       </t>
  </si>
  <si>
    <t>RAP EXEC DIRECTOR DISCRETION</t>
  </si>
  <si>
    <t xml:space="preserve">ROLLFORWARD                 </t>
  </si>
  <si>
    <t xml:space="preserve">FSC HOURLY OPERATING        </t>
  </si>
  <si>
    <t xml:space="preserve">FSC SALARIES                </t>
  </si>
  <si>
    <t xml:space="preserve">IT DEVELOPMENT SUPPORT      </t>
  </si>
  <si>
    <t xml:space="preserve">ADVS IT EXPENSES            </t>
  </si>
  <si>
    <t xml:space="preserve">A&amp;S DEPT. IT SUPPORT        </t>
  </si>
  <si>
    <t xml:space="preserve">GENERAL BENEFITS FUNDING    </t>
  </si>
  <si>
    <t>A&amp;S SALARY COMMITMENT CONTRO</t>
  </si>
  <si>
    <t xml:space="preserve">CAS FAC ADMIN STIPENDS      </t>
  </si>
  <si>
    <t>FY 22 FAC HIRES/TERMINATIONS</t>
  </si>
  <si>
    <t>FY 23 FAC HIRES/TERMINATIONS</t>
  </si>
  <si>
    <t>FY 24 FAC HIRES/TERMINATIONS</t>
  </si>
  <si>
    <t>FY 25 FAC HIRES/TERMINATIONS</t>
  </si>
  <si>
    <t>FY 26 FAC HIRES/TERMINATIONS</t>
  </si>
  <si>
    <t xml:space="preserve">EPEWA SALARY ADJUSTMENTS    </t>
  </si>
  <si>
    <t xml:space="preserve">FY 23 FVR                   </t>
  </si>
  <si>
    <t xml:space="preserve">FY 24 FVR                   </t>
  </si>
  <si>
    <t xml:space="preserve">CFI SALARY ADJUSTMENTS      </t>
  </si>
  <si>
    <t xml:space="preserve">A&amp;S OPERATING OTHER         </t>
  </si>
  <si>
    <t xml:space="preserve">FACULTY STARTUPS            </t>
  </si>
  <si>
    <t xml:space="preserve">FY21 BUDGET CUT             </t>
  </si>
  <si>
    <t xml:space="preserve">FY22 BUDGET RESERVE         </t>
  </si>
  <si>
    <t xml:space="preserve">FY 21 SALARY EXP            </t>
  </si>
  <si>
    <t xml:space="preserve">FY 22 SALARY EXP            </t>
  </si>
  <si>
    <t xml:space="preserve">A&amp;S DEAN SALARY COMMITMENTS </t>
  </si>
  <si>
    <t xml:space="preserve">CAS CENTER SUPPORT          </t>
  </si>
  <si>
    <t>NSCI DIV DEAN DISCR BUDGET D</t>
  </si>
  <si>
    <t>SSCI DIV DEAN DISCR BUDGET D</t>
  </si>
  <si>
    <t>AHUM DIV DEAN DISCR BUDGET D</t>
  </si>
  <si>
    <t xml:space="preserve">OACA HOURLY/OPERATING       </t>
  </si>
  <si>
    <t xml:space="preserve">ARTICULATION &amp; CURRICULUM   </t>
  </si>
  <si>
    <t xml:space="preserve">FY22 NSCI FAC HIRES/TERM    </t>
  </si>
  <si>
    <t xml:space="preserve">FY23 NSCI FAC HIRES/TERM    </t>
  </si>
  <si>
    <t xml:space="preserve">FY24 NSCI FAC HIRES/TERM    </t>
  </si>
  <si>
    <t xml:space="preserve">FY25 NSCI FAC HIRES/TERM    </t>
  </si>
  <si>
    <t xml:space="preserve">FY26 NSCI FAC HIRES/TERM    </t>
  </si>
  <si>
    <t xml:space="preserve">NSCI TT/T UNALLOCATED       </t>
  </si>
  <si>
    <t xml:space="preserve">NSCI INSTRUCTOR UNALLOCATED </t>
  </si>
  <si>
    <t xml:space="preserve">NSCI STAFF UNALLOCATED      </t>
  </si>
  <si>
    <t xml:space="preserve">NSCI ADMIN STIPENDS         </t>
  </si>
  <si>
    <t xml:space="preserve">NSCI RTF COMMITMENTS        </t>
  </si>
  <si>
    <t xml:space="preserve">FY22 SSCI FAC HIRES/TERM    </t>
  </si>
  <si>
    <t xml:space="preserve">FY23 SSCI FAC HIRES/TERM    </t>
  </si>
  <si>
    <t xml:space="preserve">FY24 SSCI FAC HIRES/TERM    </t>
  </si>
  <si>
    <t xml:space="preserve">FY25 SSCI FAC HIRES/TERM    </t>
  </si>
  <si>
    <t xml:space="preserve">FY26 SSCI FAC HIRES/TERM    </t>
  </si>
  <si>
    <t xml:space="preserve">SSCI TT/T UNALLOCATED       </t>
  </si>
  <si>
    <t xml:space="preserve">SSCI INSTRUCTOR UNALLOCATED </t>
  </si>
  <si>
    <t xml:space="preserve">SSCI STAFF UNALLOCATED      </t>
  </si>
  <si>
    <t xml:space="preserve">SSCI ADMIN STIPENDS         </t>
  </si>
  <si>
    <t xml:space="preserve">SSCI RTF COMMITMENTS        </t>
  </si>
  <si>
    <t xml:space="preserve">FY22 AHUM FAC HIRES/TERM    </t>
  </si>
  <si>
    <t xml:space="preserve">FY23 AHUM FAC HIRES/TERM    </t>
  </si>
  <si>
    <t xml:space="preserve">FY24 AHUM FAC HIRES/TERM    </t>
  </si>
  <si>
    <t xml:space="preserve">FY25 AHUM FAC HIRES/TERM    </t>
  </si>
  <si>
    <t xml:space="preserve">FY26 AHUM FAC HIRES/TERM    </t>
  </si>
  <si>
    <t xml:space="preserve">AHUM TT/T UNALLOCATED       </t>
  </si>
  <si>
    <t xml:space="preserve">AHUM INSTRUCTOR UNALLOCATED </t>
  </si>
  <si>
    <t xml:space="preserve">AHUM STAFF UNALLOCATED      </t>
  </si>
  <si>
    <t xml:space="preserve">AHUM ADMIN STIPENDS         </t>
  </si>
  <si>
    <t xml:space="preserve">AHUM RTF COMMITMENTS        </t>
  </si>
  <si>
    <t xml:space="preserve">APS PROGRAM EXP             </t>
  </si>
  <si>
    <t xml:space="preserve">APPM PROGRAM FEES           </t>
  </si>
  <si>
    <t xml:space="preserve">APPM PROGRAM                </t>
  </si>
  <si>
    <t xml:space="preserve">ENVSNEWPGM                  </t>
  </si>
  <si>
    <t xml:space="preserve">ENVSNEWPGMFEE               </t>
  </si>
  <si>
    <t xml:space="preserve">EQUIP METHODS COURSES       </t>
  </si>
  <si>
    <t xml:space="preserve">ATOC INSTRUCTIONAL PROG FEE </t>
  </si>
  <si>
    <t xml:space="preserve">ATOC INSTRUCTIONAL PROG     </t>
  </si>
  <si>
    <t xml:space="preserve">MCDB INSTRUCTIONAL FEE REV  </t>
  </si>
  <si>
    <t xml:space="preserve">MCDB INSTRUCTIONAL          </t>
  </si>
  <si>
    <t xml:space="preserve">MCDB ASSETT                 </t>
  </si>
  <si>
    <t xml:space="preserve">NMR TEACHING PROGRAM EXP    </t>
  </si>
  <si>
    <t xml:space="preserve">CHEM PROGRAM FEE EXP        </t>
  </si>
  <si>
    <t xml:space="preserve">SPEC PURPOSE PROGRAM EXP    </t>
  </si>
  <si>
    <t xml:space="preserve">GEN CHEM PROGRAM EXP        </t>
  </si>
  <si>
    <t xml:space="preserve">UPPERCLASS PROGRAM EXP      </t>
  </si>
  <si>
    <t xml:space="preserve">BIOCHEM PROGRAM EXP         </t>
  </si>
  <si>
    <t xml:space="preserve">ORGANIC PROGRAM EXP         </t>
  </si>
  <si>
    <t xml:space="preserve">CHEM PROGRAM EXP            </t>
  </si>
  <si>
    <t xml:space="preserve">GEOGRAPHY PROGRAM FEE       </t>
  </si>
  <si>
    <t xml:space="preserve">GEOG FIELD CRS FEE          </t>
  </si>
  <si>
    <t xml:space="preserve">GEOG CMPTR PGM FEE          </t>
  </si>
  <si>
    <t xml:space="preserve">GEOG LAB COURSE FEE         </t>
  </si>
  <si>
    <t xml:space="preserve">GEOG FIELD CRS              </t>
  </si>
  <si>
    <t xml:space="preserve">GEOG CMPTR PGM              </t>
  </si>
  <si>
    <t xml:space="preserve">GEOG LAB COURSE             </t>
  </si>
  <si>
    <t xml:space="preserve">GEOGRAPHY PROGRAM           </t>
  </si>
  <si>
    <t xml:space="preserve">GEOL COURSE EXP             </t>
  </si>
  <si>
    <t xml:space="preserve">MATH INFORMATION TECH       </t>
  </si>
  <si>
    <t xml:space="preserve">MATH INFORMATION TECH FEE   </t>
  </si>
  <si>
    <t xml:space="preserve">PHYS PROGRAM FEE EXP        </t>
  </si>
  <si>
    <t xml:space="preserve">PHYS PROGRAM EXP            </t>
  </si>
  <si>
    <t xml:space="preserve">PSYC PROGRAM FEE            </t>
  </si>
  <si>
    <t xml:space="preserve">PSYC PROGRAM                </t>
  </si>
  <si>
    <t xml:space="preserve">NRSC PROGRAM LAB            </t>
  </si>
  <si>
    <t xml:space="preserve">NRSC PROGRAM LAB FEE        </t>
  </si>
  <si>
    <t>4080/5080 FRESHWATERPHYCOLOG</t>
  </si>
  <si>
    <t xml:space="preserve">4740 AMPHIBIANS &amp; REPTILES  </t>
  </si>
  <si>
    <t xml:space="preserve">4800/5800 SOIL ECOLOGY      </t>
  </si>
  <si>
    <t xml:space="preserve">4440 ANIMAL DEVELOP         </t>
  </si>
  <si>
    <t xml:space="preserve">2070 GENETICS-SPRING        </t>
  </si>
  <si>
    <t>1010 INTROSTATS &amp; QUANTTHINK</t>
  </si>
  <si>
    <t xml:space="preserve">4290 PHYLOGENETICS          </t>
  </si>
  <si>
    <t xml:space="preserve">4600 EVOLUTIONARY ECOLOGY   </t>
  </si>
  <si>
    <t>4800/5800 MM IN MICROBIAL EC</t>
  </si>
  <si>
    <t xml:space="preserve">1210 GENERAL BIOLOGY 1      </t>
  </si>
  <si>
    <t xml:space="preserve">1940/3940 WRITING COURSES   </t>
  </si>
  <si>
    <t xml:space="preserve">VERTEBRATE COLLECTION       </t>
  </si>
  <si>
    <t xml:space="preserve">3980/4980 HONORS SEM/THESIS </t>
  </si>
  <si>
    <t xml:space="preserve">3040 CONSERVATION BIOLOGY   </t>
  </si>
  <si>
    <t xml:space="preserve">4155 ECOSYSTEM ECOLOGY      </t>
  </si>
  <si>
    <t xml:space="preserve">4030/5030 LIMNOLOGY         </t>
  </si>
  <si>
    <t xml:space="preserve">4060/5060 LANDSCAPE ECOLOGY </t>
  </si>
  <si>
    <t xml:space="preserve">4410 BIOLOGICAL STATISTICS  </t>
  </si>
  <si>
    <t>3523 ART OF SCIENCE COMMUNIC</t>
  </si>
  <si>
    <t>4460 SPECIAL TOPICS: GENOMIC</t>
  </si>
  <si>
    <t xml:space="preserve">5420 COMPUTATIONAL BIOLOGY  </t>
  </si>
  <si>
    <t>6000 SEM: INTRO BIOLOG RSRCH</t>
  </si>
  <si>
    <t>6200 SEM: IN POPULATION BIOL</t>
  </si>
  <si>
    <t xml:space="preserve">4460 MYCOLOGY               </t>
  </si>
  <si>
    <t xml:space="preserve">5460 DATASCIFORBIORES       </t>
  </si>
  <si>
    <t xml:space="preserve">4460 RESTORATION ECO        </t>
  </si>
  <si>
    <t xml:space="preserve">1250 INTRO TO EEB RESEARCH  </t>
  </si>
  <si>
    <t xml:space="preserve">3400 MICROBIO LECTURE       </t>
  </si>
  <si>
    <t xml:space="preserve">1110 BIOLOGY AND SOCIETY    </t>
  </si>
  <si>
    <t>4800/5800 CTB, SPATIAL ECOLO</t>
  </si>
  <si>
    <t xml:space="preserve">1020 INTRO TO EBIO          </t>
  </si>
  <si>
    <t xml:space="preserve">4800 CTB ECOL RESILIENCE    </t>
  </si>
  <si>
    <t xml:space="preserve">5190 DIVERSITY &amp; INCL.      </t>
  </si>
  <si>
    <t xml:space="preserve">4460 CONSERVATION PLANNING  </t>
  </si>
  <si>
    <t xml:space="preserve">1230 GEN. BIOLOGY LAB       </t>
  </si>
  <si>
    <t xml:space="preserve">EEB INSTRUCTIONAL           </t>
  </si>
  <si>
    <t xml:space="preserve">4510 PLANT ANATOMY          </t>
  </si>
  <si>
    <t xml:space="preserve">4520 PLANT SYSTEMATICS      </t>
  </si>
  <si>
    <t>4500 PLANT BIODIVERSITY &amp; EV</t>
  </si>
  <si>
    <t xml:space="preserve">1240 GEN. BIOLOGY LAB       </t>
  </si>
  <si>
    <t xml:space="preserve">1240 GEN. BIOLOGY (SUMMER)  </t>
  </si>
  <si>
    <t xml:space="preserve">1230 GEN. BIOLOGY (SUMMER)  </t>
  </si>
  <si>
    <t xml:space="preserve">3410 MICROBIO LAB           </t>
  </si>
  <si>
    <t xml:space="preserve">3850 ANIMAL DIV. INVERT.    </t>
  </si>
  <si>
    <t xml:space="preserve">3630 PARASITOLOGY           </t>
  </si>
  <si>
    <t xml:space="preserve">3240 ANIMAL BEHAVIOR        </t>
  </si>
  <si>
    <t xml:space="preserve">4750 ORNITHOLOGY            </t>
  </si>
  <si>
    <t xml:space="preserve">4270 POPULATION GENETICS    </t>
  </si>
  <si>
    <t xml:space="preserve">4050 FISH BIOLOGY           </t>
  </si>
  <si>
    <t xml:space="preserve">3590 PLANTS &amp; SOC.          </t>
  </si>
  <si>
    <t xml:space="preserve">4660/5660 INSECT BIOLOGY    </t>
  </si>
  <si>
    <t xml:space="preserve">4760/5760 MAMMALOGY         </t>
  </si>
  <si>
    <t>INSTRUCTIONAL IMPROVEMT AWAR</t>
  </si>
  <si>
    <t xml:space="preserve">COLLOQUIUM                  </t>
  </si>
  <si>
    <t xml:space="preserve">INSTRUCTIONAL - IPHY        </t>
  </si>
  <si>
    <t xml:space="preserve">3415 HUMAN ANATOMY          </t>
  </si>
  <si>
    <t xml:space="preserve">3430 HUMAN PHYSIOLOGY       </t>
  </si>
  <si>
    <t xml:space="preserve">CELL PHYSIOLOGY             </t>
  </si>
  <si>
    <t xml:space="preserve">SOMMERS-BAUSCH COURSE FEES  </t>
  </si>
  <si>
    <t xml:space="preserve">FISKE COURSE FEE FUNDS      </t>
  </si>
  <si>
    <t xml:space="preserve">ANTH PROGRAM FEES           </t>
  </si>
  <si>
    <t xml:space="preserve">ANTH PROGRAM                </t>
  </si>
  <si>
    <t xml:space="preserve">ECON PROGRAM FEE EXP        </t>
  </si>
  <si>
    <t xml:space="preserve">ECON PROGRAM EXP            </t>
  </si>
  <si>
    <t xml:space="preserve">CRITICAL SPORT PROGRAM      </t>
  </si>
  <si>
    <t>CRITICAL SPORT ST PROGRAM FE</t>
  </si>
  <si>
    <t xml:space="preserve">LANGUAGE CONSULTANT PROGRAM </t>
  </si>
  <si>
    <t xml:space="preserve">PALMER RESEARCH             </t>
  </si>
  <si>
    <t xml:space="preserve">MA-SLP PROGRAM              </t>
  </si>
  <si>
    <t xml:space="preserve">AUD PROGRAM                 </t>
  </si>
  <si>
    <t xml:space="preserve">AUD PROGRAM FEES            </t>
  </si>
  <si>
    <t xml:space="preserve">MA-SLP PROGRAM FEES         </t>
  </si>
  <si>
    <t xml:space="preserve">SLHS COURSE FEES            </t>
  </si>
  <si>
    <t xml:space="preserve">SLHS COURSE                 </t>
  </si>
  <si>
    <t xml:space="preserve">WOMEN &amp; GENDER STUDIES PGM  </t>
  </si>
  <si>
    <t>WOMEN &amp; GENDER STUDIES PGM F</t>
  </si>
  <si>
    <t xml:space="preserve">CLASSIC COURSE FEE          </t>
  </si>
  <si>
    <t xml:space="preserve">SPACE ODYSSEYS COURSE       </t>
  </si>
  <si>
    <t xml:space="preserve">CINEMA STUDIES ACE FEE EXP  </t>
  </si>
  <si>
    <t>CINEMA STUDIES CRIT PROG EXP</t>
  </si>
  <si>
    <t>CINEMA STUDIES PROD PROG EXP</t>
  </si>
  <si>
    <t xml:space="preserve">FA SCULPTURE                </t>
  </si>
  <si>
    <t xml:space="preserve">FA PHOTOGRAPHY              </t>
  </si>
  <si>
    <t xml:space="preserve">FA ART HISTORY              </t>
  </si>
  <si>
    <t xml:space="preserve">FA PRINTMAKING              </t>
  </si>
  <si>
    <t xml:space="preserve">FA DRAWING/PAINTING         </t>
  </si>
  <si>
    <t xml:space="preserve">FA CERAMICS                 </t>
  </si>
  <si>
    <t xml:space="preserve">FA WOODSHOP                 </t>
  </si>
  <si>
    <t xml:space="preserve">ART &amp; ART HISTORY PGM       </t>
  </si>
  <si>
    <t xml:space="preserve">FA VIDEO                    </t>
  </si>
  <si>
    <t xml:space="preserve">FA FOUNDATIONS              </t>
  </si>
  <si>
    <t xml:space="preserve">FRIT UNDERGRADUATE SUPPORT  </t>
  </si>
  <si>
    <t>FRIT UNDERGRADUATE SUPPORT F</t>
  </si>
  <si>
    <t xml:space="preserve">GSLL PROGRAM EXPENSES       </t>
  </si>
  <si>
    <t xml:space="preserve">APPLIED SHAKESPEARE         </t>
  </si>
  <si>
    <t xml:space="preserve">RESIDUAL PROG/CRSE FEES     </t>
  </si>
  <si>
    <t xml:space="preserve">THDN ARTS FEE               </t>
  </si>
  <si>
    <t xml:space="preserve">AFRICAN DANCE COURSE        </t>
  </si>
  <si>
    <t xml:space="preserve">THDN PROGRAM EXPENSE        </t>
  </si>
  <si>
    <t xml:space="preserve">PWR INSTRUCTIONAL FEES      </t>
  </si>
  <si>
    <t xml:space="preserve">PWR INSTRUCTIONAL           </t>
  </si>
  <si>
    <t xml:space="preserve">RIVERS ASSETT AWARD         </t>
  </si>
  <si>
    <t xml:space="preserve">CREATIVE WRITING PGM        </t>
  </si>
  <si>
    <t xml:space="preserve">CREATIVE WRITING PGM FEES   </t>
  </si>
  <si>
    <t xml:space="preserve">ALTEC PRGM EXP              </t>
  </si>
  <si>
    <t xml:space="preserve">STUDENT ARTS FEE            </t>
  </si>
  <si>
    <t xml:space="preserve">ASIAN STUDIES PROGRAM       </t>
  </si>
  <si>
    <t xml:space="preserve">HEBR PROGRAM                </t>
  </si>
  <si>
    <t xml:space="preserve">HEBR PROGRAM FEE            </t>
  </si>
  <si>
    <t xml:space="preserve">ARSC 1550                   </t>
  </si>
  <si>
    <t xml:space="preserve">ADVISING ORIENTATION FEES   </t>
  </si>
  <si>
    <t xml:space="preserve">DEAN'S FUND RAISING         </t>
  </si>
  <si>
    <t xml:space="preserve">A&amp;S FUNDRAISING             </t>
  </si>
  <si>
    <t xml:space="preserve">A&amp;S FACULTY TRAVEL          </t>
  </si>
  <si>
    <t xml:space="preserve">A&amp;S BUDGET REDUCTION        </t>
  </si>
  <si>
    <t xml:space="preserve">A&amp;S FACULTY MOVING          </t>
  </si>
  <si>
    <t xml:space="preserve">A&amp;S PROP RENTAL             </t>
  </si>
  <si>
    <t xml:space="preserve">A&amp;S ADMIN CONTROL           </t>
  </si>
  <si>
    <t xml:space="preserve">A&amp;S CLEARING                </t>
  </si>
  <si>
    <t xml:space="preserve">FY19 ROLLFORWARD            </t>
  </si>
  <si>
    <t xml:space="preserve">FY21 ROLLFORWARD            </t>
  </si>
  <si>
    <t xml:space="preserve">FY17 ROLLFORWARD            </t>
  </si>
  <si>
    <t xml:space="preserve">A&amp;S PRESIDENT INITVE        </t>
  </si>
  <si>
    <t xml:space="preserve">ALTEC PRP                   </t>
  </si>
  <si>
    <t xml:space="preserve">BIOTECH BUILDING            </t>
  </si>
  <si>
    <t xml:space="preserve">A&amp;S FACILITIES BUDGET       </t>
  </si>
  <si>
    <t>UNALLOC TTT/INSTR LINES/STIP</t>
  </si>
  <si>
    <t xml:space="preserve">A&amp;S SUBVENTIONS             </t>
  </si>
  <si>
    <t xml:space="preserve">TBE RESERVED                </t>
  </si>
  <si>
    <t xml:space="preserve">UNBUDGETED BENEFIT PAYMENTS </t>
  </si>
  <si>
    <t xml:space="preserve">COLLEGE FACULTY LINES       </t>
  </si>
  <si>
    <t xml:space="preserve">STARTUP BENEFITS CLEARING   </t>
  </si>
  <si>
    <t xml:space="preserve">COVID INSTRUCTIONAL SUPPORT </t>
  </si>
  <si>
    <t xml:space="preserve">UNALLOCATED STAFF           </t>
  </si>
  <si>
    <t xml:space="preserve">A&amp;S-LEAVES&amp;REPLCMNTS        </t>
  </si>
  <si>
    <t>UNALLOCATED GRAD. STU SUPPOR</t>
  </si>
  <si>
    <t xml:space="preserve">A&amp;S SPONS PROJ MATCHING     </t>
  </si>
  <si>
    <t xml:space="preserve">A&amp;S RETENTION               </t>
  </si>
  <si>
    <t xml:space="preserve">A&amp;S FACULTY RECRUITING      </t>
  </si>
  <si>
    <t xml:space="preserve">A&amp;S POST TENURE REVIEW      </t>
  </si>
  <si>
    <t xml:space="preserve">FACULTY STARTUPS DEFICIT    </t>
  </si>
  <si>
    <t xml:space="preserve">FY23 FACULTY STARTUP        </t>
  </si>
  <si>
    <t xml:space="preserve">FY24 FACULTY STARTUP        </t>
  </si>
  <si>
    <t xml:space="preserve">FY22 FACULTY STARTUP        </t>
  </si>
  <si>
    <t xml:space="preserve">A&amp;S LIBRARY STARTUPS        </t>
  </si>
  <si>
    <t xml:space="preserve">ENGR GRWTH FOR NATSCI       </t>
  </si>
  <si>
    <t>BERTA-THOMPSON - STARTUP FY2</t>
  </si>
  <si>
    <t xml:space="preserve">KELLER STARTUP FY22         </t>
  </si>
  <si>
    <t xml:space="preserve">MACGREGOR - STARTUP FY26    </t>
  </si>
  <si>
    <t xml:space="preserve">NELSON - STARTUP FY27       </t>
  </si>
  <si>
    <t xml:space="preserve">HOEFER RESEARCH             </t>
  </si>
  <si>
    <t xml:space="preserve">GROOMS RESEARCH             </t>
  </si>
  <si>
    <t xml:space="preserve">STARTUP - KILPATRICK FY22   </t>
  </si>
  <si>
    <t xml:space="preserve">STARTUP - HUANG FY22        </t>
  </si>
  <si>
    <t xml:space="preserve">STARTUP - VANCE FY22        </t>
  </si>
  <si>
    <t xml:space="preserve">RODRIGUEZ-BUNN-STARTUP FY24 </t>
  </si>
  <si>
    <t xml:space="preserve">RAISSI - STARTUP FY25       </t>
  </si>
  <si>
    <t xml:space="preserve">GILLMAN - STARTUP FY25      </t>
  </si>
  <si>
    <t xml:space="preserve">CORONA - STARTUP FY26       </t>
  </si>
  <si>
    <t xml:space="preserve">HARTTER - RESEARCH          </t>
  </si>
  <si>
    <t xml:space="preserve">NEWTON - STARTUP FY22       </t>
  </si>
  <si>
    <t xml:space="preserve">STARTUP - CIPLET FY22       </t>
  </si>
  <si>
    <t xml:space="preserve">BROOKS - STARTUP FY24       </t>
  </si>
  <si>
    <t xml:space="preserve">MILLER - STARTUP FY26       </t>
  </si>
  <si>
    <t xml:space="preserve">MEHRABI - STARTUP FY27      </t>
  </si>
  <si>
    <t xml:space="preserve">BAILEY - STARTUP FY27       </t>
  </si>
  <si>
    <t xml:space="preserve">LENAERTS - RESEARCH         </t>
  </si>
  <si>
    <t xml:space="preserve">WANG Z - STARTUP FY24       </t>
  </si>
  <si>
    <t xml:space="preserve">WINTERS - STARTUP FY25      </t>
  </si>
  <si>
    <t xml:space="preserve">SPENCER - STARTUP FY23      </t>
  </si>
  <si>
    <t xml:space="preserve">STARTUP - LUGER FY23        </t>
  </si>
  <si>
    <t>WHITELEY AARON - STARTUP FY2</t>
  </si>
  <si>
    <t>WHITELEY ALEX - STARTUP FY26</t>
  </si>
  <si>
    <t xml:space="preserve">AYDIN - STARTUP FY27        </t>
  </si>
  <si>
    <t xml:space="preserve">KASINATH - STARTUP FY27     </t>
  </si>
  <si>
    <t xml:space="preserve">STARTUP - KNIGHT FY22       </t>
  </si>
  <si>
    <t xml:space="preserve">STARTUP - DONALDSON FY23    </t>
  </si>
  <si>
    <t xml:space="preserve">STARTUP - NISWANDER FY26    </t>
  </si>
  <si>
    <t xml:space="preserve">BRUMBAUGH - STARTUP FY28    </t>
  </si>
  <si>
    <t xml:space="preserve">ARNOULT - STARTUP FY28      </t>
  </si>
  <si>
    <t xml:space="preserve">DETWEILER START UP          </t>
  </si>
  <si>
    <t xml:space="preserve">HOENGER START UP            </t>
  </si>
  <si>
    <t xml:space="preserve">BLUMENTHAL START UP DEPT    </t>
  </si>
  <si>
    <t xml:space="preserve">PACE START UP               </t>
  </si>
  <si>
    <t xml:space="preserve">PERKINS START UP            </t>
  </si>
  <si>
    <t xml:space="preserve">RUI YI START UP - DEPT      </t>
  </si>
  <si>
    <t>JINGSHI SHEN START UP - DEPT</t>
  </si>
  <si>
    <t xml:space="preserve">WALCZAK RESEARCH            </t>
  </si>
  <si>
    <t xml:space="preserve">STARTUP - BROWNE FY23       </t>
  </si>
  <si>
    <t xml:space="preserve">LUCA - STARTUP FY24         </t>
  </si>
  <si>
    <t xml:space="preserve">SHARMA - STARTUP FY23       </t>
  </si>
  <si>
    <t xml:space="preserve">PARK - STARTUP FY26         </t>
  </si>
  <si>
    <t>MONTOYA-CASTILLO STARTUP FY2</t>
  </si>
  <si>
    <t>JENNIFER BALCH - STARTUP FY2</t>
  </si>
  <si>
    <t xml:space="preserve">STARTUP - REID FY23         </t>
  </si>
  <si>
    <t xml:space="preserve">TRUELOVE - STARTUP FY23     </t>
  </si>
  <si>
    <t xml:space="preserve">LININGER - STARTUP FY24     </t>
  </si>
  <si>
    <t xml:space="preserve">KARIMZADEH - STARTUP FY26   </t>
  </si>
  <si>
    <t xml:space="preserve">CAO G. - STARTUP FY27       </t>
  </si>
  <si>
    <t xml:space="preserve">DIAZ M. - STARTUP FY29      </t>
  </si>
  <si>
    <t xml:space="preserve">SEPULVEDA - STARTUP FY25    </t>
  </si>
  <si>
    <t xml:space="preserve">SNELL START-UP FUNDING FY25 </t>
  </si>
  <si>
    <t xml:space="preserve">KOPF STARTUP FY2022         </t>
  </si>
  <si>
    <t xml:space="preserve">WING - STARTUP FY23         </t>
  </si>
  <si>
    <t xml:space="preserve">ARTHURS - STARTUP FY23      </t>
  </si>
  <si>
    <t xml:space="preserve">CLARK - STARTUP FY25        </t>
  </si>
  <si>
    <t xml:space="preserve">CROW - STARTUP FY27         </t>
  </si>
  <si>
    <t xml:space="preserve">WISE - STARTUP FY17         </t>
  </si>
  <si>
    <t xml:space="preserve">MAYR RESEARCH               </t>
  </si>
  <si>
    <t xml:space="preserve">STARTUP - BEAUDRY FY23      </t>
  </si>
  <si>
    <t xml:space="preserve">CZUBAK - STARTUP FY23       </t>
  </si>
  <si>
    <t xml:space="preserve">DEELEY - STARTUP FY24       </t>
  </si>
  <si>
    <t xml:space="preserve">LUH - STARTUP FY27          </t>
  </si>
  <si>
    <t xml:space="preserve">RASCHKE - STARTUP FY17      </t>
  </si>
  <si>
    <t xml:space="preserve">HOUGH RESEARCH              </t>
  </si>
  <si>
    <t xml:space="preserve">NEIL - STARTUP FY20         </t>
  </si>
  <si>
    <t xml:space="preserve">CALKINS RESEARCH            </t>
  </si>
  <si>
    <t xml:space="preserve">NANDKISHORE RESEARCH        </t>
  </si>
  <si>
    <t xml:space="preserve">STARTUP - CAO FY22          </t>
  </si>
  <si>
    <t xml:space="preserve">PEREPELITSA - STARTUP FY23  </t>
  </si>
  <si>
    <t xml:space="preserve">LITOS - STARTUP FY23        </t>
  </si>
  <si>
    <t xml:space="preserve">ULMER - STARTUP FY23        </t>
  </si>
  <si>
    <t xml:space="preserve">WILCOX - STARTUP FY24       </t>
  </si>
  <si>
    <t xml:space="preserve">LUCAS - STARTUP FY25        </t>
  </si>
  <si>
    <t xml:space="preserve">MORALES - STARTUP FY27      </t>
  </si>
  <si>
    <t xml:space="preserve">SADDORIS - STARTUP FY21     </t>
  </si>
  <si>
    <t xml:space="preserve">PEDERSEN - STARTUP FY24     </t>
  </si>
  <si>
    <t xml:space="preserve">ROOT - STARTUP FY24         </t>
  </si>
  <si>
    <t xml:space="preserve">KAISER - STARTUP FY25       </t>
  </si>
  <si>
    <t xml:space="preserve">BARATTA - STARTUP FY26      </t>
  </si>
  <si>
    <t xml:space="preserve">YUAN - STARTUP FY27         </t>
  </si>
  <si>
    <t xml:space="preserve">KNIGHT - STARTUP FY27       </t>
  </si>
  <si>
    <t xml:space="preserve">PIETRI - STARTUP FY27       </t>
  </si>
  <si>
    <t xml:space="preserve">STARTUP - EMERY FY22        </t>
  </si>
  <si>
    <t xml:space="preserve">STARTUP - TAYLOR FY23       </t>
  </si>
  <si>
    <t xml:space="preserve">CORWIN - STARTUP FY23       </t>
  </si>
  <si>
    <t xml:space="preserve">QUANDT - STARTUP FY24       </t>
  </si>
  <si>
    <t xml:space="preserve">DEE - STARTUP FY26          </t>
  </si>
  <si>
    <t xml:space="preserve">MCADAM - STARTUP FY26       </t>
  </si>
  <si>
    <t xml:space="preserve">RESASCO - STARTUP FY26      </t>
  </si>
  <si>
    <t xml:space="preserve">KAMATH - STARTUP FY28       </t>
  </si>
  <si>
    <t xml:space="preserve">GIL - STARTUP FY28          </t>
  </si>
  <si>
    <t xml:space="preserve">ALDERETE - STARTUP FY24     </t>
  </si>
  <si>
    <t xml:space="preserve">OPP - STARTUP FY24          </t>
  </si>
  <si>
    <t xml:space="preserve">VETTER - STARTUP FY23       </t>
  </si>
  <si>
    <t xml:space="preserve">TAN - STARTUP FY27          </t>
  </si>
  <si>
    <t xml:space="preserve">COOL - STARTUP FY22         </t>
  </si>
  <si>
    <t xml:space="preserve">KURNICK - STARTUP FY22      </t>
  </si>
  <si>
    <t xml:space="preserve">VILLANEA - STARTUP FY27     </t>
  </si>
  <si>
    <t xml:space="preserve">STARTUP - DESAN FY22        </t>
  </si>
  <si>
    <t xml:space="preserve">STARTUP - STEVENSON FY22    </t>
  </si>
  <si>
    <t xml:space="preserve">COOK-MARTIN - STARTUP FY26  </t>
  </si>
  <si>
    <t xml:space="preserve">THOMAS - STARTUP FY25       </t>
  </si>
  <si>
    <t xml:space="preserve">SHANNON - STARTUP FY21      </t>
  </si>
  <si>
    <t xml:space="preserve">PHILIPS - STARTUP FY28      </t>
  </si>
  <si>
    <t xml:space="preserve">PARK - STARTUP FY25         </t>
  </si>
  <si>
    <t xml:space="preserve">MALLOY - STARTUP FY26       </t>
  </si>
  <si>
    <t xml:space="preserve">SIEGEL- STARTUP FY31        </t>
  </si>
  <si>
    <t xml:space="preserve">ZHANG RESEARCH              </t>
  </si>
  <si>
    <t xml:space="preserve">BURR RESEARCH               </t>
  </si>
  <si>
    <t xml:space="preserve">KAFFINE-RESEARCH            </t>
  </si>
  <si>
    <t xml:space="preserve">CARBALLO RESEARCH           </t>
  </si>
  <si>
    <t xml:space="preserve">STARTUP - MANSFIELD FY23    </t>
  </si>
  <si>
    <t xml:space="preserve">STARTUP - PERI FY25         </t>
  </si>
  <si>
    <t xml:space="preserve">KIMBALL - STARTUP FY23      </t>
  </si>
  <si>
    <t xml:space="preserve">JAWORSKI - STARTUP FY25     </t>
  </si>
  <si>
    <t xml:space="preserve">NIGAI - STARTUP FY25        </t>
  </si>
  <si>
    <t xml:space="preserve">MCCLOSKEY - STARTUP FY26    </t>
  </si>
  <si>
    <t xml:space="preserve">SONG - STARTUP FY28         </t>
  </si>
  <si>
    <t xml:space="preserve">LIU STARTUP GIFT            </t>
  </si>
  <si>
    <t xml:space="preserve">DEMIREL STARTUP GIFT        </t>
  </si>
  <si>
    <t xml:space="preserve">UTAR STARTUP GIFT.          </t>
  </si>
  <si>
    <t xml:space="preserve">ANTMAN STARTUP GIFT         </t>
  </si>
  <si>
    <t xml:space="preserve">BYFORD STARTUP GIFT         </t>
  </si>
  <si>
    <t xml:space="preserve">LAMPING STARTUP GIFT        </t>
  </si>
  <si>
    <t xml:space="preserve">CADENA GIFT START UP        </t>
  </si>
  <si>
    <t xml:space="preserve">ORDAZ - STARTUP FY24        </t>
  </si>
  <si>
    <t xml:space="preserve">SEPULVEDA E - STARTUP FY23  </t>
  </si>
  <si>
    <t xml:space="preserve">VILLANUEVA - STARTUP FY24   </t>
  </si>
  <si>
    <t xml:space="preserve">UPADHYAY - STARTUP FY26     </t>
  </si>
  <si>
    <t xml:space="preserve">HO - STARTUP FY25           </t>
  </si>
  <si>
    <t xml:space="preserve">AVALOS - STARTUP FY27       </t>
  </si>
  <si>
    <t xml:space="preserve">M. HULDEN RESEARCH          </t>
  </si>
  <si>
    <t xml:space="preserve">RAYMOND - STARTUP FY22      </t>
  </si>
  <si>
    <t xml:space="preserve">CALDER - STARTUP FY26       </t>
  </si>
  <si>
    <t xml:space="preserve">HAYNIE - STARTUP FY26       </t>
  </si>
  <si>
    <t xml:space="preserve">PALMER - STARTUP FY27       </t>
  </si>
  <si>
    <t xml:space="preserve">LORENZO - STARTUP FY27      </t>
  </si>
  <si>
    <t xml:space="preserve">STARTUP - BAIDUC FY22       </t>
  </si>
  <si>
    <t xml:space="preserve">STARTUP - BONINO FY22       </t>
  </si>
  <si>
    <t xml:space="preserve">DAMICO - STARTUP FY26       </t>
  </si>
  <si>
    <t xml:space="preserve">HILGER - STARTUP FY25       </t>
  </si>
  <si>
    <t xml:space="preserve">SOARES - STARTUP FY23       </t>
  </si>
  <si>
    <t xml:space="preserve">ALOMAR - STARTUP FY24       </t>
  </si>
  <si>
    <t xml:space="preserve">MEHTA - STARTUP FY26        </t>
  </si>
  <si>
    <t xml:space="preserve">RANJBAR - STARTUP FY26      </t>
  </si>
  <si>
    <t xml:space="preserve">STARTUP - ALLEN             </t>
  </si>
  <si>
    <t xml:space="preserve">JAMES RESEARCH              </t>
  </si>
  <si>
    <t xml:space="preserve">STARTUP - NAKASSIS FY20     </t>
  </si>
  <si>
    <t xml:space="preserve">STARTUP - KOSTER FY24       </t>
  </si>
  <si>
    <t>STARTUP - TRNKA-AMRHEIN FY25</t>
  </si>
  <si>
    <t xml:space="preserve">HERZ - STARTUP FY24         </t>
  </si>
  <si>
    <t xml:space="preserve">STARTUP - ALEXANDER FY22    </t>
  </si>
  <si>
    <t xml:space="preserve">LEE C - STARTUP FY24        </t>
  </si>
  <si>
    <t xml:space="preserve">SHIH - STARTUP FY24         </t>
  </si>
  <si>
    <t xml:space="preserve">THOMPSON - STARTUP FY24     </t>
  </si>
  <si>
    <t xml:space="preserve">BURGE - STARTUP FY25        </t>
  </si>
  <si>
    <t xml:space="preserve">EO - STARTUP FY27           </t>
  </si>
  <si>
    <t xml:space="preserve">NEGRI - STARTUP FY23        </t>
  </si>
  <si>
    <t xml:space="preserve">MYERS S - STARTUP FY26      </t>
  </si>
  <si>
    <t xml:space="preserve">DE STECHER RESEARCH         </t>
  </si>
  <si>
    <t xml:space="preserve">KASSIANIDOU - STARTUP FY24  </t>
  </si>
  <si>
    <t xml:space="preserve">SHELL - STARTUP FY22        </t>
  </si>
  <si>
    <t xml:space="preserve">COHEN RESEARCH              </t>
  </si>
  <si>
    <t xml:space="preserve">SU - STARTUP FY26           </t>
  </si>
  <si>
    <t xml:space="preserve">TSOUHLARAKIS - STARTUP FY27 </t>
  </si>
  <si>
    <t xml:space="preserve">O'GRADY - STARTUP FY28      </t>
  </si>
  <si>
    <t xml:space="preserve">SAMUELSON - STARTUP FY24    </t>
  </si>
  <si>
    <t xml:space="preserve">OSIPOVA - STARTUP FY25      </t>
  </si>
  <si>
    <t>MULLER-SIEVERS START-UP FUND</t>
  </si>
  <si>
    <t xml:space="preserve">LOVEJOY - STARTUP FY24      </t>
  </si>
  <si>
    <t xml:space="preserve">SACHS - STARTUP FY25        </t>
  </si>
  <si>
    <t xml:space="preserve">KALISMAN - STARTUP FY26     </t>
  </si>
  <si>
    <t xml:space="preserve">MENDOZA - STARTUP FY27      </t>
  </si>
  <si>
    <t xml:space="preserve">HUTCHINSON - STARTUP FY28   </t>
  </si>
  <si>
    <t>LAWRENCE-SANDERS-STARTUP FY2</t>
  </si>
  <si>
    <t xml:space="preserve">BOYD -- RESEARCH            </t>
  </si>
  <si>
    <t xml:space="preserve">ALI -- RESEARCH             </t>
  </si>
  <si>
    <t>ORTEGA-GUZMAN - STARTUP FY24</t>
  </si>
  <si>
    <t xml:space="preserve">QUAN - STARTUP FY25         </t>
  </si>
  <si>
    <t xml:space="preserve">STARTUP - STEUERNAGEL FY25  </t>
  </si>
  <si>
    <t xml:space="preserve">WILKINS-STARTUP FY25        </t>
  </si>
  <si>
    <t xml:space="preserve">RICH - STARTUP FY25         </t>
  </si>
  <si>
    <t xml:space="preserve">CLOUD - STARTUP FY27        </t>
  </si>
  <si>
    <t xml:space="preserve">RIOS - STARTUP FY26         </t>
  </si>
  <si>
    <t xml:space="preserve">ROBERTSON - STARTUP FY24    </t>
  </si>
  <si>
    <t xml:space="preserve">MITCHELL - STARTUP FY28     </t>
  </si>
  <si>
    <t xml:space="preserve">CEBALLOS - STARTUP FY22     </t>
  </si>
  <si>
    <t xml:space="preserve">STAFFEL - STARTUP FY23      </t>
  </si>
  <si>
    <t xml:space="preserve">TALBOT - STARTUP FY23       </t>
  </si>
  <si>
    <t>Divisional Dean Budget (DDB) Request</t>
  </si>
  <si>
    <t>FY23 Benefits Rate</t>
  </si>
  <si>
    <t xml:space="preserve">*estimate from here https://www.colorado.edu/bfp/sites/default/files/attached-files/planning_parameters_records02_09_22.pdf </t>
  </si>
  <si>
    <t>After the Divisional Dean receives all final plans and forwards to Budget Office, the Divisional Dean schedules a Teaching Plan review meeting with the Budget Office.</t>
  </si>
  <si>
    <t>Divisional Dean and Budget Office meet to review or revise and approve all teaching plans by September 30. Expenses not approved by either the Divisional Dean or the Budget Office will be funded by the department. With that said, it is critical that any major changes in the teaching plan over the summer, be vetted before assuming expenses are covered.</t>
  </si>
  <si>
    <t>Divisional Dean schedules meeting with the Budget Office and sends all of their spreadsheets to the Budget Office by January 31.</t>
  </si>
  <si>
    <t>• No replacement funding for course reductions connected to Chair/Assoc Chair including RAP &amp; Center Directors</t>
  </si>
  <si>
    <t>Only budget for lecturer hires should be requested on this tab. Types of leaves that are eligible for L&amp;R funding are:</t>
  </si>
  <si>
    <r>
      <t xml:space="preserve">Budget will be transferred to department's </t>
    </r>
    <r>
      <rPr>
        <b/>
        <sz val="24"/>
        <color rgb="FFCFB87C"/>
        <rFont val="Calibri"/>
        <family val="2"/>
        <scheme val="minor"/>
      </rPr>
      <t>L&amp;R Funded Salaries ST</t>
    </r>
  </si>
  <si>
    <t>Benefits Budget (29.4% faculty) ***will be updated for FY23 when available.</t>
  </si>
  <si>
    <t xml:space="preserve">Please note, student faculty appointments will have additional expenses for tuition remission. </t>
  </si>
  <si>
    <t>Critical Teaching Hires</t>
  </si>
  <si>
    <t>Any approved Critical Teaching Hires need to be recorded on the DDB Request tab. These appointments should be charged to a discretionary fund 10 in the department. It's recommended that a new speedtype is created for these. The critical hire should be listed on the DDB tab each year of the commitment.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</si>
</sst>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0.0"/>
    <numFmt numFmtId="167" formatCode="0.0%"/>
  </numFmts>
  <fonts count="39">
    <font>
      <sz val="12"/>
      <color theme="1"/>
      <name val="Calibri"/>
      <family val="2"/>
      <charset val="128"/>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4" tint="0.79998168889431442"/>
      <name val="Calibri"/>
      <family val="2"/>
      <scheme val="minor"/>
    </font>
    <font>
      <sz val="16"/>
      <color theme="1"/>
      <name val="Calibri"/>
      <family val="2"/>
      <scheme val="minor"/>
    </font>
    <font>
      <b/>
      <sz val="24"/>
      <color theme="1"/>
      <name val="Calibri"/>
      <family val="2"/>
      <scheme val="minor"/>
    </font>
    <font>
      <sz val="12"/>
      <color theme="1"/>
      <name val="Calibri"/>
      <family val="2"/>
      <scheme val="minor"/>
    </font>
    <font>
      <b/>
      <sz val="24"/>
      <color rgb="FFFF0000"/>
      <name val="Calibri"/>
      <family val="2"/>
      <scheme val="minor"/>
    </font>
    <font>
      <sz val="24"/>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2"/>
      <color rgb="FF000000"/>
      <name val="Calibri"/>
      <family val="2"/>
      <scheme val="minor"/>
    </font>
    <font>
      <b/>
      <sz val="12"/>
      <name val="Calibri"/>
      <family val="2"/>
      <scheme val="minor"/>
    </font>
    <font>
      <sz val="14"/>
      <color theme="1"/>
      <name val="Calibri"/>
      <family val="2"/>
      <scheme val="minor"/>
    </font>
    <font>
      <b/>
      <sz val="16"/>
      <color theme="1"/>
      <name val="Calibri"/>
      <family val="2"/>
      <scheme val="minor"/>
    </font>
    <font>
      <u/>
      <sz val="24"/>
      <color theme="1"/>
      <name val="Calibri"/>
      <family val="2"/>
      <scheme val="minor"/>
    </font>
    <font>
      <sz val="12"/>
      <name val="Calibri"/>
      <family val="2"/>
      <scheme val="minor"/>
    </font>
    <font>
      <vertAlign val="superscript"/>
      <sz val="14"/>
      <color rgb="FF000000"/>
      <name val="Calibri"/>
      <family val="2"/>
      <scheme val="minor"/>
    </font>
    <font>
      <vertAlign val="superscript"/>
      <sz val="16"/>
      <color rgb="FF000000"/>
      <name val="Calibri"/>
      <family val="2"/>
      <scheme val="minor"/>
    </font>
    <font>
      <sz val="16"/>
      <color rgb="FF000000"/>
      <name val="Calibri"/>
      <family val="2"/>
      <scheme val="minor"/>
    </font>
    <font>
      <sz val="12"/>
      <color theme="0"/>
      <name val="Calibri"/>
      <family val="2"/>
      <scheme val="minor"/>
    </font>
    <font>
      <b/>
      <sz val="24"/>
      <color rgb="FFCFB87C"/>
      <name val="Calibri"/>
      <family val="2"/>
      <scheme val="minor"/>
    </font>
    <font>
      <vertAlign val="superscript"/>
      <sz val="18"/>
      <color rgb="FF000000"/>
      <name val="Calibri"/>
      <family val="2"/>
      <scheme val="minor"/>
    </font>
    <font>
      <sz val="12"/>
      <color theme="1"/>
      <name val="Calibri"/>
      <family val="2"/>
      <charset val="128"/>
      <scheme val="minor"/>
    </font>
    <font>
      <u/>
      <sz val="12"/>
      <color theme="10"/>
      <name val="Calibri"/>
      <family val="2"/>
      <charset val="128"/>
      <scheme val="minor"/>
    </font>
    <font>
      <b/>
      <sz val="20"/>
      <color theme="1"/>
      <name val="Calibri"/>
      <family val="2"/>
      <scheme val="minor"/>
    </font>
    <font>
      <sz val="10"/>
      <color theme="1"/>
      <name val="Calibri"/>
      <family val="2"/>
      <scheme val="minor"/>
    </font>
    <font>
      <u/>
      <sz val="16"/>
      <color rgb="FFC00000"/>
      <name val="Calibri"/>
      <family val="2"/>
      <scheme val="minor"/>
    </font>
    <font>
      <b/>
      <sz val="12"/>
      <color rgb="FFC00000"/>
      <name val="Calibri"/>
      <family val="2"/>
      <scheme val="minor"/>
    </font>
    <font>
      <b/>
      <sz val="11"/>
      <color indexed="81"/>
      <name val="Tahoma"/>
      <family val="2"/>
    </font>
    <font>
      <b/>
      <sz val="14"/>
      <color indexed="81"/>
      <name val="Tahoma"/>
      <family val="2"/>
    </font>
    <font>
      <sz val="11"/>
      <color indexed="81"/>
      <name val="Tahoma"/>
      <family val="2"/>
    </font>
    <font>
      <b/>
      <sz val="10"/>
      <color theme="1"/>
      <name val="Calibri"/>
      <family val="2"/>
      <scheme val="minor"/>
    </font>
    <font>
      <b/>
      <sz val="12"/>
      <color theme="1"/>
      <name val="Calibri"/>
      <family val="2"/>
      <charset val="128"/>
      <scheme val="minor"/>
    </font>
    <font>
      <sz val="8"/>
      <name val="Calibri"/>
      <family val="2"/>
      <charset val="128"/>
      <scheme val="minor"/>
    </font>
    <font>
      <sz val="9"/>
      <color indexed="81"/>
      <name val="Tahoma"/>
      <family val="2"/>
    </font>
    <font>
      <b/>
      <sz val="9"/>
      <color indexed="81"/>
      <name val="Tahoma"/>
      <family val="2"/>
    </font>
  </fonts>
  <fills count="20">
    <fill>
      <patternFill patternType="none"/>
    </fill>
    <fill>
      <patternFill patternType="gray125"/>
    </fill>
    <fill>
      <patternFill patternType="solid">
        <fgColor theme="5"/>
        <bgColor indexed="64"/>
      </patternFill>
    </fill>
    <fill>
      <patternFill patternType="solid">
        <fgColor rgb="FFFFC000"/>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bgColor indexed="64"/>
      </patternFill>
    </fill>
    <fill>
      <patternFill patternType="solid">
        <fgColor rgb="FFCFB87C"/>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A2A4A3"/>
        <bgColor indexed="64"/>
      </patternFill>
    </fill>
    <fill>
      <patternFill patternType="solid">
        <fgColor rgb="FFED7D3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6" tint="0.79998168889431442"/>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9" fontId="25" fillId="0" borderId="0" applyFont="0" applyFill="0" applyBorder="0" applyAlignment="0" applyProtection="0"/>
  </cellStyleXfs>
  <cellXfs count="247">
    <xf numFmtId="0" fontId="0" fillId="0" borderId="0" xfId="0"/>
    <xf numFmtId="0" fontId="1" fillId="4" borderId="0" xfId="0" applyFont="1" applyFill="1" applyBorder="1" applyAlignment="1" applyProtection="1">
      <alignment horizontal="center"/>
      <protection locked="0"/>
    </xf>
    <xf numFmtId="0" fontId="1" fillId="4" borderId="0" xfId="0" applyFont="1" applyFill="1" applyBorder="1" applyProtection="1">
      <protection locked="0"/>
    </xf>
    <xf numFmtId="0" fontId="1" fillId="0" borderId="0" xfId="0" applyFont="1" applyFill="1" applyProtection="1">
      <protection locked="0"/>
    </xf>
    <xf numFmtId="0" fontId="1" fillId="4" borderId="0" xfId="0" applyFont="1" applyFill="1" applyBorder="1" applyAlignment="1" applyProtection="1">
      <alignment wrapText="1"/>
      <protection locked="0"/>
    </xf>
    <xf numFmtId="0" fontId="4" fillId="5" borderId="0" xfId="0" applyFont="1" applyFill="1" applyBorder="1" applyAlignment="1" applyProtection="1">
      <alignment wrapText="1"/>
      <protection locked="0"/>
    </xf>
    <xf numFmtId="0" fontId="7" fillId="0" borderId="2" xfId="0" applyFont="1" applyBorder="1" applyProtection="1">
      <protection locked="0"/>
    </xf>
    <xf numFmtId="0" fontId="7" fillId="0" borderId="2" xfId="0" applyFont="1" applyFill="1" applyBorder="1" applyProtection="1">
      <protection locked="0"/>
    </xf>
    <xf numFmtId="0" fontId="7" fillId="0" borderId="0" xfId="0" applyFont="1" applyFill="1" applyProtection="1">
      <protection locked="0"/>
    </xf>
    <xf numFmtId="0" fontId="8" fillId="0" borderId="3" xfId="0" applyFont="1" applyBorder="1" applyAlignment="1" applyProtection="1">
      <alignment horizontal="left"/>
      <protection locked="0"/>
    </xf>
    <xf numFmtId="0" fontId="1" fillId="0" borderId="0" xfId="0" applyFont="1" applyBorder="1" applyProtection="1">
      <protection locked="0"/>
    </xf>
    <xf numFmtId="0" fontId="7" fillId="0" borderId="0" xfId="0" applyFont="1" applyBorder="1" applyProtection="1">
      <protection locked="0"/>
    </xf>
    <xf numFmtId="0" fontId="7" fillId="0" borderId="0" xfId="0" applyFont="1" applyFill="1" applyBorder="1" applyProtection="1">
      <protection locked="0"/>
    </xf>
    <xf numFmtId="0" fontId="7" fillId="2" borderId="0" xfId="0" applyFont="1" applyFill="1" applyBorder="1" applyProtection="1">
      <protection locked="0"/>
    </xf>
    <xf numFmtId="0" fontId="7" fillId="8" borderId="0" xfId="0" applyFont="1" applyFill="1" applyBorder="1" applyProtection="1">
      <protection locked="0"/>
    </xf>
    <xf numFmtId="0" fontId="1" fillId="4" borderId="3" xfId="0" applyFont="1" applyFill="1" applyBorder="1" applyAlignment="1" applyProtection="1">
      <alignment horizontal="left"/>
      <protection locked="0"/>
    </xf>
    <xf numFmtId="0" fontId="7" fillId="4" borderId="0" xfId="0" applyFont="1" applyFill="1" applyBorder="1" applyProtection="1">
      <protection locked="0"/>
    </xf>
    <xf numFmtId="0" fontId="7" fillId="0" borderId="0" xfId="0" applyFont="1" applyBorder="1" applyAlignment="1" applyProtection="1">
      <alignment wrapText="1"/>
      <protection locked="0"/>
    </xf>
    <xf numFmtId="0" fontId="7" fillId="8" borderId="0" xfId="0" applyFont="1" applyFill="1" applyBorder="1" applyAlignment="1" applyProtection="1">
      <alignment wrapText="1"/>
      <protection locked="0"/>
    </xf>
    <xf numFmtId="0" fontId="7" fillId="5" borderId="0" xfId="0" applyFont="1" applyFill="1" applyBorder="1" applyAlignment="1" applyProtection="1">
      <alignment wrapText="1"/>
      <protection locked="0"/>
    </xf>
    <xf numFmtId="0" fontId="7" fillId="4" borderId="0" xfId="0" applyFont="1" applyFill="1" applyBorder="1" applyAlignment="1" applyProtection="1">
      <alignment wrapText="1"/>
      <protection locked="0"/>
    </xf>
    <xf numFmtId="0" fontId="7" fillId="0" borderId="0" xfId="0" applyFont="1" applyFill="1" applyBorder="1" applyAlignment="1" applyProtection="1">
      <alignment wrapText="1"/>
      <protection locked="0"/>
    </xf>
    <xf numFmtId="0" fontId="7" fillId="3" borderId="0" xfId="0" applyFont="1" applyFill="1" applyBorder="1" applyAlignment="1" applyProtection="1">
      <alignment wrapText="1"/>
      <protection locked="0"/>
    </xf>
    <xf numFmtId="0" fontId="7" fillId="6" borderId="0" xfId="0" applyFont="1" applyFill="1" applyBorder="1" applyAlignment="1" applyProtection="1">
      <alignment wrapText="1"/>
      <protection locked="0"/>
    </xf>
    <xf numFmtId="0" fontId="7" fillId="10" borderId="0" xfId="0" applyFont="1" applyFill="1" applyBorder="1" applyProtection="1">
      <protection locked="0"/>
    </xf>
    <xf numFmtId="0" fontId="7" fillId="0" borderId="0" xfId="0" applyFont="1" applyFill="1" applyAlignment="1" applyProtection="1">
      <alignment horizontal="center"/>
      <protection locked="0"/>
    </xf>
    <xf numFmtId="0" fontId="14" fillId="4" borderId="0" xfId="0" applyFont="1" applyFill="1" applyBorder="1" applyAlignment="1" applyProtection="1">
      <alignment horizontal="center" wrapText="1"/>
      <protection locked="0"/>
    </xf>
    <xf numFmtId="0" fontId="1" fillId="0" borderId="0" xfId="0" applyFont="1" applyFill="1" applyBorder="1" applyProtection="1">
      <protection locked="0"/>
    </xf>
    <xf numFmtId="0" fontId="7" fillId="8" borderId="2" xfId="0" applyFont="1" applyFill="1" applyBorder="1" applyProtection="1">
      <protection locked="0"/>
    </xf>
    <xf numFmtId="0" fontId="7" fillId="10" borderId="0" xfId="0" applyFont="1" applyFill="1" applyProtection="1">
      <protection locked="0"/>
    </xf>
    <xf numFmtId="0" fontId="10" fillId="7" borderId="8" xfId="0" applyFont="1" applyFill="1" applyBorder="1" applyAlignment="1" applyProtection="1">
      <alignment horizontal="center" vertical="center" wrapText="1"/>
    </xf>
    <xf numFmtId="0" fontId="1" fillId="0" borderId="0" xfId="0" applyFont="1"/>
    <xf numFmtId="0" fontId="13" fillId="0" borderId="8" xfId="0" applyFont="1" applyBorder="1" applyProtection="1">
      <protection locked="0"/>
    </xf>
    <xf numFmtId="0" fontId="7" fillId="0" borderId="8" xfId="0" applyFont="1" applyBorder="1" applyAlignment="1" applyProtection="1">
      <alignment wrapText="1"/>
      <protection locked="0"/>
    </xf>
    <xf numFmtId="0" fontId="13" fillId="0" borderId="8" xfId="0" applyFont="1" applyFill="1" applyBorder="1" applyProtection="1">
      <protection locked="0"/>
    </xf>
    <xf numFmtId="0" fontId="7" fillId="0" borderId="8" xfId="0" applyFont="1" applyFill="1" applyBorder="1" applyAlignment="1" applyProtection="1">
      <alignment wrapText="1"/>
      <protection locked="0"/>
    </xf>
    <xf numFmtId="164" fontId="7" fillId="0" borderId="8" xfId="0" applyNumberFormat="1" applyFont="1" applyBorder="1" applyAlignment="1" applyProtection="1">
      <alignment wrapText="1"/>
      <protection locked="0"/>
    </xf>
    <xf numFmtId="0" fontId="9" fillId="0" borderId="0" xfId="0" applyFont="1" applyFill="1" applyBorder="1" applyAlignment="1" applyProtection="1">
      <alignment horizontal="left"/>
      <protection locked="0"/>
    </xf>
    <xf numFmtId="0" fontId="15" fillId="0" borderId="0" xfId="0" applyFont="1" applyAlignment="1">
      <alignment horizontal="left" vertical="center" indent="4"/>
    </xf>
    <xf numFmtId="0" fontId="7" fillId="4" borderId="3" xfId="0" applyFont="1" applyFill="1" applyBorder="1" applyAlignment="1" applyProtection="1">
      <alignment wrapText="1"/>
      <protection locked="0"/>
    </xf>
    <xf numFmtId="0" fontId="19" fillId="0" borderId="0" xfId="0" applyFont="1" applyAlignment="1">
      <alignment vertical="top"/>
    </xf>
    <xf numFmtId="0" fontId="20" fillId="0" borderId="0" xfId="0" applyFont="1" applyAlignment="1">
      <alignment vertical="top"/>
    </xf>
    <xf numFmtId="0" fontId="21" fillId="0" borderId="0" xfId="0" applyFont="1" applyAlignment="1">
      <alignment vertical="top"/>
    </xf>
    <xf numFmtId="0" fontId="7" fillId="10" borderId="0" xfId="0" applyFont="1" applyFill="1" applyBorder="1" applyAlignment="1" applyProtection="1">
      <alignment wrapText="1"/>
      <protection locked="0"/>
    </xf>
    <xf numFmtId="0" fontId="7" fillId="10" borderId="0" xfId="0" applyFont="1" applyFill="1" applyBorder="1" applyAlignment="1" applyProtection="1">
      <alignment horizontal="center" wrapText="1"/>
      <protection locked="0"/>
    </xf>
    <xf numFmtId="0" fontId="7" fillId="10" borderId="0" xfId="0" applyFont="1" applyFill="1" applyBorder="1" applyAlignment="1" applyProtection="1">
      <alignment horizontal="left" wrapText="1"/>
      <protection locked="0"/>
    </xf>
    <xf numFmtId="0" fontId="13" fillId="0" borderId="0" xfId="0" applyFont="1" applyFill="1" applyBorder="1" applyProtection="1">
      <protection locked="0"/>
    </xf>
    <xf numFmtId="0" fontId="12" fillId="7" borderId="8" xfId="0" applyFont="1" applyFill="1" applyBorder="1" applyAlignment="1" applyProtection="1">
      <alignment horizontal="center" vertical="center" wrapText="1"/>
    </xf>
    <xf numFmtId="0" fontId="22" fillId="10" borderId="0" xfId="0" applyFont="1" applyFill="1" applyBorder="1" applyAlignment="1" applyProtection="1">
      <alignment horizontal="center"/>
      <protection locked="0"/>
    </xf>
    <xf numFmtId="164" fontId="7" fillId="0" borderId="0" xfId="0" applyNumberFormat="1" applyFont="1" applyBorder="1" applyAlignment="1" applyProtection="1">
      <alignment wrapText="1"/>
    </xf>
    <xf numFmtId="0" fontId="1" fillId="4"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49" fontId="18" fillId="0" borderId="0" xfId="0" applyNumberFormat="1" applyFont="1" applyFill="1" applyBorder="1" applyAlignment="1" applyProtection="1">
      <alignment horizontal="left" wrapText="1"/>
      <protection locked="0"/>
    </xf>
    <xf numFmtId="0" fontId="7" fillId="0" borderId="0" xfId="0" applyFont="1" applyBorder="1" applyAlignment="1" applyProtection="1">
      <alignment horizontal="left"/>
      <protection locked="0"/>
    </xf>
    <xf numFmtId="0" fontId="7" fillId="0" borderId="5" xfId="0" applyFont="1" applyFill="1" applyBorder="1" applyAlignment="1" applyProtection="1">
      <alignment horizontal="right"/>
      <protection locked="0"/>
    </xf>
    <xf numFmtId="0" fontId="7" fillId="0" borderId="7" xfId="0" applyFont="1" applyBorder="1" applyAlignment="1" applyProtection="1">
      <alignment horizontal="left"/>
      <protection locked="0"/>
    </xf>
    <xf numFmtId="0" fontId="7" fillId="0" borderId="7" xfId="0" applyFont="1" applyBorder="1" applyProtection="1">
      <protection locked="0"/>
    </xf>
    <xf numFmtId="0" fontId="7" fillId="0" borderId="0" xfId="0" applyFont="1" applyFill="1" applyBorder="1" applyAlignment="1" applyProtection="1">
      <alignment horizontal="right"/>
      <protection locked="0"/>
    </xf>
    <xf numFmtId="0" fontId="22" fillId="10" borderId="4" xfId="0" applyFont="1" applyFill="1" applyBorder="1" applyAlignment="1" applyProtection="1">
      <alignment horizontal="center"/>
      <protection locked="0"/>
    </xf>
    <xf numFmtId="0" fontId="10" fillId="0" borderId="0" xfId="0" applyFont="1" applyFill="1" applyBorder="1" applyAlignment="1" applyProtection="1">
      <protection locked="0"/>
    </xf>
    <xf numFmtId="0" fontId="7" fillId="5" borderId="2" xfId="0" applyFont="1" applyFill="1" applyBorder="1" applyProtection="1">
      <protection locked="0"/>
    </xf>
    <xf numFmtId="0" fontId="7" fillId="5" borderId="0" xfId="0" applyFont="1" applyFill="1" applyBorder="1" applyProtection="1">
      <protection locked="0"/>
    </xf>
    <xf numFmtId="0" fontId="11" fillId="0" borderId="0" xfId="0" applyFont="1" applyFill="1" applyBorder="1" applyProtection="1">
      <protection locked="0"/>
    </xf>
    <xf numFmtId="0" fontId="24" fillId="0" borderId="0" xfId="0" applyFont="1" applyAlignment="1">
      <alignment vertical="top"/>
    </xf>
    <xf numFmtId="0" fontId="11" fillId="5" borderId="0" xfId="0" applyFont="1" applyFill="1" applyBorder="1" applyProtection="1">
      <protection locked="0"/>
    </xf>
    <xf numFmtId="0" fontId="13" fillId="0" borderId="8" xfId="0" applyFont="1" applyBorder="1" applyAlignment="1" applyProtection="1">
      <alignment wrapText="1"/>
      <protection locked="0"/>
    </xf>
    <xf numFmtId="0" fontId="7" fillId="2" borderId="0" xfId="0" applyFont="1" applyFill="1" applyBorder="1" applyAlignment="1" applyProtection="1">
      <alignment wrapText="1"/>
      <protection locked="0"/>
    </xf>
    <xf numFmtId="0" fontId="7" fillId="0" borderId="8" xfId="0" applyFont="1" applyBorder="1" applyAlignment="1" applyProtection="1">
      <alignment wrapText="1"/>
    </xf>
    <xf numFmtId="0" fontId="7" fillId="0" borderId="0" xfId="0" applyFont="1" applyFill="1" applyAlignment="1" applyProtection="1">
      <alignment wrapText="1"/>
      <protection locked="0"/>
    </xf>
    <xf numFmtId="0" fontId="13" fillId="0" borderId="8" xfId="0" applyFont="1" applyFill="1" applyBorder="1" applyAlignment="1" applyProtection="1">
      <alignment wrapText="1"/>
      <protection locked="0"/>
    </xf>
    <xf numFmtId="0" fontId="1" fillId="4" borderId="3" xfId="0" applyFont="1" applyFill="1" applyBorder="1" applyAlignment="1" applyProtection="1">
      <alignment wrapText="1"/>
      <protection locked="0"/>
    </xf>
    <xf numFmtId="0" fontId="1" fillId="0" borderId="0" xfId="0" applyFont="1" applyFill="1" applyAlignment="1" applyProtection="1">
      <alignment wrapText="1"/>
      <protection locked="0"/>
    </xf>
    <xf numFmtId="0" fontId="13" fillId="0" borderId="0" xfId="0" applyFont="1" applyFill="1" applyBorder="1" applyAlignment="1" applyProtection="1">
      <alignment wrapText="1"/>
      <protection locked="0"/>
    </xf>
    <xf numFmtId="0" fontId="1" fillId="0" borderId="0" xfId="0" applyFont="1" applyFill="1" applyBorder="1" applyAlignment="1" applyProtection="1">
      <alignment wrapText="1"/>
      <protection locked="0"/>
    </xf>
    <xf numFmtId="164" fontId="11" fillId="7" borderId="8" xfId="0" applyNumberFormat="1" applyFont="1" applyFill="1" applyBorder="1" applyAlignment="1" applyProtection="1">
      <alignment wrapText="1"/>
    </xf>
    <xf numFmtId="0" fontId="7" fillId="0" borderId="0" xfId="0" applyFont="1" applyFill="1" applyAlignment="1" applyProtection="1">
      <alignment wrapText="1"/>
    </xf>
    <xf numFmtId="0" fontId="7" fillId="0" borderId="0" xfId="0" applyFont="1" applyFill="1" applyAlignment="1" applyProtection="1">
      <alignment horizontal="center" wrapText="1"/>
      <protection locked="0"/>
    </xf>
    <xf numFmtId="0" fontId="7" fillId="0" borderId="0" xfId="0" applyFont="1" applyProtection="1">
      <protection locked="0"/>
    </xf>
    <xf numFmtId="0" fontId="7" fillId="0" borderId="0" xfId="0" applyFont="1"/>
    <xf numFmtId="0" fontId="1" fillId="9" borderId="0" xfId="0" applyFont="1" applyFill="1"/>
    <xf numFmtId="0" fontId="0" fillId="9" borderId="0" xfId="0" applyFill="1"/>
    <xf numFmtId="0" fontId="1" fillId="13" borderId="0" xfId="0" applyFont="1" applyFill="1"/>
    <xf numFmtId="0" fontId="0" fillId="13" borderId="0" xfId="0" applyFill="1"/>
    <xf numFmtId="0" fontId="7" fillId="14" borderId="2" xfId="0" applyFont="1" applyFill="1" applyBorder="1" applyProtection="1">
      <protection locked="0"/>
    </xf>
    <xf numFmtId="0" fontId="0" fillId="0" borderId="0" xfId="0" applyAlignment="1">
      <alignment horizontal="left" wrapText="1"/>
    </xf>
    <xf numFmtId="0" fontId="7" fillId="0" borderId="0" xfId="0" applyFont="1" applyBorder="1" applyAlignment="1" applyProtection="1">
      <alignment horizontal="left" wrapText="1"/>
      <protection locked="0"/>
    </xf>
    <xf numFmtId="0" fontId="6" fillId="0" borderId="3" xfId="0" applyFont="1" applyBorder="1" applyAlignment="1" applyProtection="1">
      <alignment horizontal="left"/>
      <protection locked="0"/>
    </xf>
    <xf numFmtId="0" fontId="7" fillId="0" borderId="0" xfId="0" applyFont="1" applyAlignment="1">
      <alignment horizontal="left" wrapText="1"/>
    </xf>
    <xf numFmtId="0" fontId="7" fillId="15" borderId="0" xfId="0" applyFont="1" applyFill="1" applyBorder="1" applyAlignment="1" applyProtection="1">
      <alignment wrapText="1"/>
      <protection locked="0"/>
    </xf>
    <xf numFmtId="0" fontId="7" fillId="0" borderId="8" xfId="0" applyFont="1" applyBorder="1" applyAlignment="1" applyProtection="1">
      <alignment horizontal="left" wrapText="1"/>
      <protection locked="0"/>
    </xf>
    <xf numFmtId="0" fontId="6" fillId="0" borderId="3" xfId="0" applyFont="1" applyBorder="1" applyAlignment="1" applyProtection="1">
      <alignment horizontal="left"/>
      <protection locked="0"/>
    </xf>
    <xf numFmtId="0" fontId="0" fillId="11" borderId="0" xfId="0" applyFill="1"/>
    <xf numFmtId="0" fontId="26" fillId="0" borderId="0" xfId="44"/>
    <xf numFmtId="0" fontId="0" fillId="0" borderId="8" xfId="0" applyBorder="1"/>
    <xf numFmtId="9" fontId="0" fillId="0" borderId="8" xfId="0" applyNumberFormat="1" applyBorder="1"/>
    <xf numFmtId="6" fontId="0" fillId="0" borderId="8" xfId="0" applyNumberFormat="1" applyBorder="1"/>
    <xf numFmtId="44" fontId="0" fillId="0" borderId="8" xfId="43" applyFont="1" applyBorder="1"/>
    <xf numFmtId="44" fontId="0" fillId="0" borderId="0" xfId="43" applyFont="1"/>
    <xf numFmtId="0" fontId="0" fillId="0" borderId="0" xfId="0" applyFill="1" applyBorder="1"/>
    <xf numFmtId="0" fontId="0" fillId="0" borderId="8" xfId="0" applyFill="1" applyBorder="1"/>
    <xf numFmtId="44" fontId="0" fillId="16" borderId="8" xfId="43" applyFont="1" applyFill="1" applyBorder="1"/>
    <xf numFmtId="0" fontId="17" fillId="0" borderId="0" xfId="0" applyFont="1" applyBorder="1" applyAlignment="1" applyProtection="1">
      <protection locked="0"/>
    </xf>
    <xf numFmtId="0" fontId="5" fillId="0" borderId="0" xfId="0" applyFont="1" applyFill="1" applyAlignment="1" applyProtection="1">
      <protection locked="0"/>
    </xf>
    <xf numFmtId="0" fontId="14" fillId="4" borderId="0" xfId="0" applyFont="1" applyFill="1" applyBorder="1" applyAlignment="1" applyProtection="1">
      <alignment horizontal="left" wrapText="1"/>
      <protection locked="0"/>
    </xf>
    <xf numFmtId="0" fontId="17" fillId="8" borderId="0" xfId="0" applyFont="1" applyFill="1" applyBorder="1" applyAlignment="1" applyProtection="1">
      <protection locked="0"/>
    </xf>
    <xf numFmtId="44" fontId="0" fillId="17" borderId="8" xfId="43" applyFont="1" applyFill="1" applyBorder="1"/>
    <xf numFmtId="0" fontId="0" fillId="17" borderId="0" xfId="0" applyFill="1"/>
    <xf numFmtId="165" fontId="7" fillId="0" borderId="8" xfId="0" applyNumberFormat="1" applyFont="1" applyBorder="1" applyAlignment="1" applyProtection="1">
      <alignment wrapText="1"/>
    </xf>
    <xf numFmtId="0" fontId="6" fillId="2" borderId="2" xfId="0" applyFont="1" applyFill="1" applyBorder="1" applyAlignment="1" applyProtection="1">
      <protection locked="0"/>
    </xf>
    <xf numFmtId="0" fontId="1" fillId="0" borderId="0" xfId="0" applyFont="1" applyFill="1" applyBorder="1" applyAlignment="1" applyProtection="1">
      <alignment horizontal="right" wrapText="1"/>
      <protection locked="0"/>
    </xf>
    <xf numFmtId="0" fontId="1" fillId="15" borderId="0" xfId="0" applyFont="1" applyFill="1" applyBorder="1" applyAlignment="1" applyProtection="1">
      <alignment horizontal="right" wrapText="1"/>
      <protection locked="0"/>
    </xf>
    <xf numFmtId="0" fontId="8" fillId="0" borderId="3" xfId="0" applyFont="1" applyBorder="1" applyAlignment="1" applyProtection="1">
      <alignment horizontal="left"/>
    </xf>
    <xf numFmtId="0" fontId="0" fillId="0" borderId="0" xfId="0" applyAlignment="1">
      <alignment horizontal="left" vertical="top" wrapText="1"/>
    </xf>
    <xf numFmtId="0" fontId="1" fillId="0" borderId="0" xfId="0" applyFont="1" applyAlignment="1">
      <alignment horizontal="left" vertical="top"/>
    </xf>
    <xf numFmtId="0" fontId="1" fillId="11" borderId="0" xfId="0" applyFont="1" applyFill="1"/>
    <xf numFmtId="0" fontId="1" fillId="5" borderId="0" xfId="0" applyFont="1" applyFill="1"/>
    <xf numFmtId="0" fontId="0" fillId="5" borderId="0" xfId="0" applyFill="1"/>
    <xf numFmtId="0" fontId="5" fillId="0" borderId="0" xfId="0" applyFont="1" applyProtection="1">
      <protection locked="0"/>
    </xf>
    <xf numFmtId="0" fontId="7" fillId="0" borderId="0" xfId="0" applyFont="1" applyFill="1" applyBorder="1" applyAlignment="1" applyProtection="1">
      <alignment horizontal="left" wrapText="1"/>
      <protection locked="0"/>
    </xf>
    <xf numFmtId="0" fontId="16" fillId="0" borderId="0" xfId="0" applyFont="1" applyFill="1" applyBorder="1" applyAlignment="1" applyProtection="1">
      <alignment vertical="center" wrapText="1"/>
    </xf>
    <xf numFmtId="0" fontId="7" fillId="0" borderId="0" xfId="0" applyFont="1" applyFill="1" applyBorder="1" applyAlignment="1" applyProtection="1">
      <alignment wrapText="1"/>
    </xf>
    <xf numFmtId="0" fontId="15" fillId="0" borderId="0" xfId="0" applyFont="1" applyFill="1" applyBorder="1" applyAlignment="1" applyProtection="1">
      <alignment wrapText="1"/>
      <protection locked="0"/>
    </xf>
    <xf numFmtId="0" fontId="7" fillId="9" borderId="0" xfId="0" applyFont="1" applyFill="1" applyBorder="1" applyAlignment="1" applyProtection="1">
      <alignment wrapText="1"/>
      <protection locked="0"/>
    </xf>
    <xf numFmtId="0" fontId="7" fillId="9" borderId="0" xfId="0" applyFont="1" applyFill="1" applyBorder="1" applyAlignment="1" applyProtection="1">
      <alignment horizontal="left" wrapText="1"/>
      <protection locked="0"/>
    </xf>
    <xf numFmtId="0" fontId="22" fillId="9" borderId="0" xfId="0" applyFont="1" applyFill="1" applyBorder="1" applyAlignment="1" applyProtection="1">
      <alignment vertical="center" wrapText="1"/>
      <protection locked="0"/>
    </xf>
    <xf numFmtId="0" fontId="0" fillId="0" borderId="0" xfId="0" applyAlignment="1">
      <alignment vertical="top" wrapText="1"/>
    </xf>
    <xf numFmtId="0" fontId="0" fillId="0" borderId="0" xfId="0"/>
    <xf numFmtId="0" fontId="7" fillId="0" borderId="0" xfId="0" applyFont="1" applyFill="1" applyBorder="1" applyAlignment="1" applyProtection="1">
      <alignment wrapText="1"/>
      <protection locked="0"/>
    </xf>
    <xf numFmtId="0" fontId="7" fillId="0" borderId="0" xfId="0" applyFont="1" applyFill="1" applyBorder="1" applyAlignment="1" applyProtection="1">
      <alignment horizontal="left" wrapText="1"/>
      <protection locked="0"/>
    </xf>
    <xf numFmtId="0" fontId="11" fillId="0" borderId="0" xfId="0" applyFont="1" applyFill="1" applyAlignment="1" applyProtection="1">
      <alignment vertical="center"/>
      <protection locked="0"/>
    </xf>
    <xf numFmtId="0" fontId="10" fillId="0" borderId="0" xfId="0" applyFont="1" applyFill="1" applyAlignment="1" applyProtection="1">
      <alignment wrapText="1"/>
      <protection locked="0"/>
    </xf>
    <xf numFmtId="0" fontId="12" fillId="9" borderId="5" xfId="0" applyFont="1" applyFill="1" applyBorder="1" applyProtection="1">
      <protection locked="0"/>
    </xf>
    <xf numFmtId="0" fontId="12" fillId="9" borderId="7" xfId="0" applyFont="1" applyFill="1" applyBorder="1" applyAlignment="1" applyProtection="1">
      <alignment horizontal="right"/>
      <protection locked="0"/>
    </xf>
    <xf numFmtId="164" fontId="11" fillId="9" borderId="8" xfId="0" applyNumberFormat="1" applyFont="1" applyFill="1" applyBorder="1" applyProtection="1"/>
    <xf numFmtId="0" fontId="12" fillId="18" borderId="5" xfId="0" applyFont="1" applyFill="1" applyBorder="1" applyProtection="1">
      <protection locked="0"/>
    </xf>
    <xf numFmtId="0" fontId="12" fillId="18" borderId="7" xfId="0" applyFont="1" applyFill="1" applyBorder="1" applyAlignment="1" applyProtection="1">
      <alignment horizontal="right"/>
      <protection locked="0"/>
    </xf>
    <xf numFmtId="164" fontId="11" fillId="18" borderId="8" xfId="0" applyNumberFormat="1" applyFont="1" applyFill="1" applyBorder="1" applyProtection="1"/>
    <xf numFmtId="164" fontId="11" fillId="0" borderId="8" xfId="0" applyNumberFormat="1" applyFont="1" applyFill="1" applyBorder="1" applyProtection="1"/>
    <xf numFmtId="0" fontId="12" fillId="0" borderId="7" xfId="0" applyFont="1" applyFill="1" applyBorder="1" applyAlignment="1" applyProtection="1">
      <alignment horizontal="right"/>
      <protection locked="0"/>
    </xf>
    <xf numFmtId="0" fontId="12" fillId="0" borderId="5" xfId="0" applyFont="1" applyFill="1" applyBorder="1" applyProtection="1">
      <protection locked="0"/>
    </xf>
    <xf numFmtId="164" fontId="11" fillId="16" borderId="8" xfId="0" applyNumberFormat="1" applyFont="1" applyFill="1" applyBorder="1" applyProtection="1">
      <protection locked="0"/>
    </xf>
    <xf numFmtId="0" fontId="12" fillId="18" borderId="5" xfId="0" applyFont="1" applyFill="1" applyBorder="1" applyProtection="1"/>
    <xf numFmtId="0" fontId="12" fillId="18" borderId="7" xfId="0" applyFont="1" applyFill="1" applyBorder="1" applyAlignment="1" applyProtection="1">
      <alignment horizontal="right"/>
    </xf>
    <xf numFmtId="0" fontId="7" fillId="7" borderId="0" xfId="0" applyFont="1" applyFill="1" applyProtection="1">
      <protection locked="0"/>
    </xf>
    <xf numFmtId="0" fontId="16" fillId="7" borderId="6" xfId="0" applyFont="1" applyFill="1" applyBorder="1" applyAlignment="1" applyProtection="1">
      <alignment vertical="center"/>
    </xf>
    <xf numFmtId="0" fontId="6" fillId="16" borderId="3" xfId="0" applyFont="1" applyFill="1" applyBorder="1" applyAlignment="1" applyProtection="1">
      <alignment horizontal="left"/>
      <protection locked="0"/>
    </xf>
    <xf numFmtId="0" fontId="7" fillId="0" borderId="12" xfId="0" applyFont="1" applyBorder="1" applyProtection="1">
      <protection locked="0"/>
    </xf>
    <xf numFmtId="0" fontId="7" fillId="0" borderId="11" xfId="0" applyFont="1" applyBorder="1" applyProtection="1">
      <protection locked="0"/>
    </xf>
    <xf numFmtId="44" fontId="7" fillId="0" borderId="12" xfId="43" applyFont="1" applyBorder="1" applyProtection="1"/>
    <xf numFmtId="0" fontId="7" fillId="11" borderId="11" xfId="0" applyFont="1" applyFill="1" applyBorder="1" applyAlignment="1" applyProtection="1">
      <alignment horizontal="left"/>
      <protection locked="0"/>
    </xf>
    <xf numFmtId="0" fontId="7" fillId="11" borderId="6" xfId="0" applyFont="1" applyFill="1" applyBorder="1" applyAlignment="1" applyProtection="1">
      <alignment horizontal="left"/>
      <protection locked="0"/>
    </xf>
    <xf numFmtId="49" fontId="18" fillId="11" borderId="6" xfId="0" applyNumberFormat="1" applyFont="1" applyFill="1" applyBorder="1" applyAlignment="1" applyProtection="1">
      <alignment horizontal="left" wrapText="1"/>
      <protection locked="0"/>
    </xf>
    <xf numFmtId="167" fontId="0" fillId="0" borderId="0" xfId="45" applyNumberFormat="1" applyFont="1"/>
    <xf numFmtId="0" fontId="0" fillId="0" borderId="0" xfId="0" applyProtection="1">
      <protection locked="0"/>
    </xf>
    <xf numFmtId="0" fontId="0" fillId="0" borderId="0" xfId="0" applyBorder="1" applyAlignment="1" applyProtection="1">
      <alignment horizontal="right"/>
      <protection locked="0"/>
    </xf>
    <xf numFmtId="0" fontId="0" fillId="0" borderId="0" xfId="0" applyBorder="1" applyProtection="1">
      <protection locked="0"/>
    </xf>
    <xf numFmtId="165" fontId="0" fillId="0" borderId="4" xfId="43" applyNumberFormat="1" applyFont="1" applyBorder="1" applyProtection="1"/>
    <xf numFmtId="165" fontId="0" fillId="0" borderId="0" xfId="43" applyNumberFormat="1" applyFont="1" applyBorder="1" applyProtection="1">
      <protection locked="0"/>
    </xf>
    <xf numFmtId="165" fontId="0" fillId="0" borderId="0" xfId="43" applyNumberFormat="1" applyFont="1" applyBorder="1" applyProtection="1"/>
    <xf numFmtId="0" fontId="0" fillId="0" borderId="0" xfId="0" applyFill="1"/>
    <xf numFmtId="0" fontId="1" fillId="11" borderId="12" xfId="0" applyFont="1" applyFill="1" applyBorder="1" applyAlignment="1" applyProtection="1">
      <alignment horizontal="left" vertical="center" wrapText="1"/>
    </xf>
    <xf numFmtId="0" fontId="1" fillId="11" borderId="16" xfId="0" applyFont="1" applyFill="1" applyBorder="1" applyAlignment="1" applyProtection="1">
      <alignment horizontal="left" vertical="center" wrapText="1"/>
    </xf>
    <xf numFmtId="0" fontId="1" fillId="19" borderId="16" xfId="0" applyFont="1" applyFill="1" applyBorder="1" applyAlignment="1" applyProtection="1">
      <alignment horizontal="left" vertical="center" wrapText="1"/>
    </xf>
    <xf numFmtId="0" fontId="1" fillId="9" borderId="11" xfId="0" applyFont="1" applyFill="1" applyBorder="1" applyAlignment="1" applyProtection="1">
      <alignment horizontal="left" vertical="center" wrapText="1"/>
    </xf>
    <xf numFmtId="0" fontId="34" fillId="9" borderId="11" xfId="0" applyFont="1" applyFill="1" applyBorder="1" applyAlignment="1" applyProtection="1">
      <alignment horizontal="left" vertical="center" wrapText="1"/>
    </xf>
    <xf numFmtId="0" fontId="35" fillId="9" borderId="16" xfId="0" applyFont="1" applyFill="1" applyBorder="1" applyAlignment="1" applyProtection="1">
      <alignment horizontal="left" vertical="center" wrapText="1"/>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166" fontId="7" fillId="0" borderId="8" xfId="0" applyNumberFormat="1" applyFont="1" applyBorder="1" applyAlignment="1" applyProtection="1">
      <alignment wrapText="1"/>
      <protection locked="0"/>
    </xf>
    <xf numFmtId="0" fontId="14" fillId="4" borderId="0" xfId="0" applyFont="1" applyFill="1" applyBorder="1" applyAlignment="1" applyProtection="1">
      <alignment wrapText="1"/>
      <protection locked="0"/>
    </xf>
    <xf numFmtId="0" fontId="0" fillId="0" borderId="0" xfId="0" applyBorder="1" applyAlignment="1" applyProtection="1">
      <alignment horizontal="right"/>
      <protection locked="0"/>
    </xf>
    <xf numFmtId="164" fontId="0" fillId="0" borderId="9" xfId="43" applyNumberFormat="1" applyFont="1" applyBorder="1" applyAlignment="1" applyProtection="1">
      <alignment horizontal="left" wrapText="1"/>
      <protection locked="0"/>
    </xf>
    <xf numFmtId="1" fontId="0" fillId="0" borderId="8" xfId="0" applyNumberFormat="1" applyBorder="1" applyAlignment="1" applyProtection="1">
      <alignment horizontal="left" wrapText="1"/>
      <protection locked="0"/>
    </xf>
    <xf numFmtId="0" fontId="0" fillId="0" borderId="17" xfId="0" applyBorder="1" applyAlignment="1" applyProtection="1">
      <alignment wrapText="1"/>
      <protection locked="0"/>
    </xf>
    <xf numFmtId="0" fontId="0" fillId="0" borderId="17" xfId="0" applyBorder="1" applyAlignment="1" applyProtection="1">
      <alignment wrapText="1"/>
    </xf>
    <xf numFmtId="167" fontId="0" fillId="0" borderId="17" xfId="45" applyNumberFormat="1" applyFont="1" applyBorder="1" applyAlignment="1" applyProtection="1">
      <alignment wrapText="1"/>
    </xf>
    <xf numFmtId="164" fontId="0" fillId="0" borderId="17" xfId="0" applyNumberFormat="1" applyBorder="1" applyAlignment="1" applyProtection="1">
      <alignment wrapText="1"/>
    </xf>
    <xf numFmtId="165" fontId="0" fillId="0" borderId="1" xfId="43" applyNumberFormat="1" applyFont="1" applyBorder="1" applyAlignment="1" applyProtection="1">
      <alignment wrapText="1"/>
      <protection locked="0"/>
    </xf>
    <xf numFmtId="0" fontId="0" fillId="0" borderId="0" xfId="0" applyAlignment="1" applyProtection="1">
      <alignment wrapText="1"/>
      <protection locked="0"/>
    </xf>
    <xf numFmtId="1" fontId="0" fillId="0" borderId="0" xfId="0" applyNumberFormat="1" applyAlignment="1" applyProtection="1">
      <alignment wrapText="1"/>
      <protection locked="0"/>
    </xf>
    <xf numFmtId="0" fontId="0" fillId="0" borderId="0" xfId="0" applyFill="1" applyProtection="1">
      <protection locked="0"/>
    </xf>
    <xf numFmtId="1" fontId="0" fillId="0" borderId="0" xfId="0" applyNumberFormat="1"/>
    <xf numFmtId="164" fontId="0" fillId="0" borderId="1" xfId="0" applyNumberFormat="1" applyBorder="1" applyAlignment="1" applyProtection="1">
      <alignment wrapText="1"/>
      <protection locked="0"/>
    </xf>
    <xf numFmtId="0" fontId="1" fillId="0" borderId="0" xfId="0" applyFont="1" applyAlignment="1" applyProtection="1">
      <alignment vertical="center"/>
    </xf>
    <xf numFmtId="0" fontId="0" fillId="0" borderId="8" xfId="0" applyFill="1" applyBorder="1" applyProtection="1"/>
    <xf numFmtId="0" fontId="1" fillId="4" borderId="0" xfId="0" applyFont="1" applyFill="1" applyBorder="1" applyAlignment="1" applyProtection="1">
      <alignment horizontal="left" wrapText="1"/>
      <protection locked="0"/>
    </xf>
    <xf numFmtId="165" fontId="1" fillId="0" borderId="4" xfId="43" applyNumberFormat="1" applyFont="1" applyBorder="1" applyProtection="1"/>
    <xf numFmtId="0" fontId="1" fillId="0" borderId="0" xfId="0" applyFont="1" applyAlignment="1" applyProtection="1">
      <alignment horizontal="right"/>
      <protection locked="0"/>
    </xf>
    <xf numFmtId="165" fontId="1" fillId="0" borderId="4" xfId="0" applyNumberFormat="1" applyFont="1" applyFill="1" applyBorder="1" applyAlignment="1" applyProtection="1">
      <alignment vertical="center"/>
    </xf>
    <xf numFmtId="165" fontId="1" fillId="0" borderId="0" xfId="43" applyNumberFormat="1" applyFont="1" applyBorder="1" applyProtection="1"/>
    <xf numFmtId="165" fontId="1" fillId="0" borderId="0" xfId="0" applyNumberFormat="1" applyFont="1" applyFill="1" applyBorder="1" applyAlignment="1" applyProtection="1">
      <alignment vertical="center"/>
    </xf>
    <xf numFmtId="0" fontId="0" fillId="0" borderId="0" xfId="0" applyNumberFormat="1"/>
    <xf numFmtId="0" fontId="1" fillId="0" borderId="0" xfId="0" applyFont="1" applyAlignment="1">
      <alignment horizontal="left" vertical="top" wrapText="1"/>
    </xf>
    <xf numFmtId="0" fontId="0" fillId="0" borderId="0" xfId="0" applyAlignment="1">
      <alignment horizontal="left" wrapText="1"/>
    </xf>
    <xf numFmtId="0" fontId="7" fillId="0" borderId="0" xfId="0" applyFont="1" applyAlignment="1">
      <alignment vertical="top" wrapText="1"/>
    </xf>
    <xf numFmtId="0" fontId="7" fillId="0" borderId="0" xfId="0" applyFont="1" applyAlignment="1">
      <alignment horizontal="left" wrapText="1"/>
    </xf>
    <xf numFmtId="0" fontId="0" fillId="0" borderId="0" xfId="0" applyAlignment="1">
      <alignment horizontal="left" vertical="top" wrapText="1"/>
    </xf>
    <xf numFmtId="0" fontId="6" fillId="0" borderId="3"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2"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7" fillId="0" borderId="0" xfId="0" applyFont="1" applyBorder="1" applyAlignment="1" applyProtection="1">
      <alignment horizontal="center"/>
      <protection locked="0"/>
    </xf>
    <xf numFmtId="0" fontId="6" fillId="16" borderId="13" xfId="0" applyFont="1" applyFill="1" applyBorder="1" applyAlignment="1" applyProtection="1">
      <alignment horizontal="left"/>
      <protection locked="0"/>
    </xf>
    <xf numFmtId="0" fontId="6" fillId="16" borderId="14" xfId="0" applyFont="1" applyFill="1" applyBorder="1" applyAlignment="1" applyProtection="1">
      <alignment horizontal="left"/>
      <protection locked="0"/>
    </xf>
    <xf numFmtId="0" fontId="6" fillId="16" borderId="15" xfId="0" applyFont="1" applyFill="1" applyBorder="1" applyAlignment="1" applyProtection="1">
      <alignment horizontal="left"/>
      <protection locked="0"/>
    </xf>
    <xf numFmtId="0" fontId="10" fillId="12" borderId="4"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4" fillId="9" borderId="0" xfId="0" applyFont="1" applyFill="1" applyBorder="1" applyAlignment="1" applyProtection="1">
      <alignment horizontal="center" vertical="center" wrapText="1"/>
      <protection locked="0"/>
    </xf>
    <xf numFmtId="0" fontId="27" fillId="9" borderId="0" xfId="0" applyFont="1" applyFill="1" applyAlignment="1" applyProtection="1">
      <alignment horizontal="center" wrapText="1"/>
      <protection locked="0"/>
    </xf>
    <xf numFmtId="0" fontId="12" fillId="7" borderId="5" xfId="0" applyFont="1" applyFill="1" applyBorder="1" applyAlignment="1" applyProtection="1">
      <alignment horizontal="right"/>
    </xf>
    <xf numFmtId="0" fontId="12" fillId="7" borderId="6" xfId="0" applyFont="1" applyFill="1" applyBorder="1" applyAlignment="1" applyProtection="1">
      <alignment horizontal="right"/>
    </xf>
    <xf numFmtId="0" fontId="12" fillId="7" borderId="7" xfId="0" applyFont="1" applyFill="1" applyBorder="1" applyAlignment="1" applyProtection="1">
      <alignment horizontal="right"/>
    </xf>
    <xf numFmtId="0" fontId="10" fillId="7" borderId="5" xfId="0" applyFont="1" applyFill="1" applyBorder="1" applyAlignment="1" applyProtection="1">
      <alignment horizontal="right" wrapText="1"/>
      <protection locked="0"/>
    </xf>
    <xf numFmtId="0" fontId="10" fillId="7" borderId="6" xfId="0" applyFont="1" applyFill="1" applyBorder="1" applyAlignment="1" applyProtection="1">
      <alignment horizontal="right" wrapText="1"/>
      <protection locked="0"/>
    </xf>
    <xf numFmtId="0" fontId="10" fillId="7" borderId="7" xfId="0" applyFont="1" applyFill="1" applyBorder="1" applyAlignment="1" applyProtection="1">
      <alignment horizontal="right" wrapText="1"/>
      <protection locked="0"/>
    </xf>
    <xf numFmtId="0" fontId="11" fillId="0" borderId="0" xfId="0" applyFont="1" applyFill="1" applyAlignment="1" applyProtection="1">
      <alignment horizontal="left" vertical="center" wrapText="1"/>
      <protection locked="0"/>
    </xf>
    <xf numFmtId="0" fontId="6" fillId="0" borderId="1" xfId="0" applyFont="1" applyBorder="1" applyAlignment="1" applyProtection="1">
      <alignment horizontal="left"/>
      <protection locked="0"/>
    </xf>
    <xf numFmtId="0" fontId="6" fillId="0" borderId="2" xfId="0" applyFont="1" applyBorder="1" applyAlignment="1" applyProtection="1">
      <alignment horizontal="left"/>
      <protection locked="0"/>
    </xf>
    <xf numFmtId="0" fontId="10" fillId="12" borderId="0" xfId="0" applyFont="1" applyFill="1" applyBorder="1" applyAlignment="1" applyProtection="1">
      <alignment horizontal="center"/>
      <protection locked="0"/>
    </xf>
    <xf numFmtId="0" fontId="6" fillId="0" borderId="3" xfId="0" applyFont="1" applyBorder="1" applyAlignment="1" applyProtection="1">
      <alignment horizontal="left"/>
    </xf>
    <xf numFmtId="0" fontId="6" fillId="0" borderId="0" xfId="0" applyFont="1" applyBorder="1" applyAlignment="1" applyProtection="1">
      <alignment horizontal="left"/>
    </xf>
    <xf numFmtId="0" fontId="10" fillId="18" borderId="1" xfId="0" applyFont="1" applyFill="1" applyBorder="1" applyAlignment="1" applyProtection="1">
      <alignment horizontal="center" vertical="center" wrapText="1"/>
    </xf>
    <xf numFmtId="0" fontId="10" fillId="18" borderId="9" xfId="0" applyFont="1" applyFill="1" applyBorder="1" applyAlignment="1" applyProtection="1">
      <alignment horizontal="center" vertical="center" wrapText="1"/>
    </xf>
    <xf numFmtId="0" fontId="10" fillId="18" borderId="3" xfId="0" applyFont="1" applyFill="1" applyBorder="1" applyAlignment="1" applyProtection="1">
      <alignment horizontal="center" vertical="center" wrapText="1"/>
    </xf>
    <xf numFmtId="0" fontId="10" fillId="18" borderId="10" xfId="0" applyFont="1" applyFill="1" applyBorder="1" applyAlignment="1" applyProtection="1">
      <alignment horizontal="center" vertical="center" wrapText="1"/>
    </xf>
    <xf numFmtId="0" fontId="10" fillId="18" borderId="11" xfId="0" applyFont="1" applyFill="1" applyBorder="1" applyAlignment="1" applyProtection="1">
      <alignment horizontal="center" vertical="center" wrapText="1"/>
    </xf>
    <xf numFmtId="0" fontId="10" fillId="18" borderId="12" xfId="0" applyFont="1" applyFill="1" applyBorder="1" applyAlignment="1" applyProtection="1">
      <alignment horizontal="center" vertical="center" wrapText="1"/>
    </xf>
    <xf numFmtId="0" fontId="10" fillId="0" borderId="1" xfId="0" applyFont="1" applyFill="1" applyBorder="1" applyAlignment="1" applyProtection="1">
      <alignment horizontal="center" wrapText="1"/>
      <protection locked="0"/>
    </xf>
    <xf numFmtId="0" fontId="10" fillId="0" borderId="9" xfId="0" applyFont="1" applyFill="1" applyBorder="1" applyAlignment="1" applyProtection="1">
      <alignment horizontal="center" wrapText="1"/>
      <protection locked="0"/>
    </xf>
    <xf numFmtId="0" fontId="10" fillId="0" borderId="11" xfId="0" applyFont="1" applyFill="1" applyBorder="1" applyAlignment="1" applyProtection="1">
      <alignment horizontal="center" wrapText="1"/>
      <protection locked="0"/>
    </xf>
    <xf numFmtId="0" fontId="10" fillId="0" borderId="12" xfId="0" applyFont="1" applyFill="1" applyBorder="1" applyAlignment="1" applyProtection="1">
      <alignment horizontal="center" wrapText="1"/>
      <protection locked="0"/>
    </xf>
    <xf numFmtId="0" fontId="21" fillId="0" borderId="0" xfId="0" applyFont="1" applyAlignment="1">
      <alignment horizontal="left" vertical="center" wrapText="1"/>
    </xf>
    <xf numFmtId="0" fontId="17" fillId="0" borderId="0" xfId="0" applyFont="1" applyAlignment="1" applyProtection="1">
      <alignment horizontal="center"/>
      <protection locked="0"/>
    </xf>
    <xf numFmtId="0" fontId="16" fillId="7" borderId="6" xfId="0" applyFont="1" applyFill="1" applyBorder="1" applyAlignment="1" applyProtection="1">
      <alignment horizontal="right" vertical="center"/>
    </xf>
    <xf numFmtId="0" fontId="16" fillId="7" borderId="7" xfId="0" applyFont="1" applyFill="1" applyBorder="1" applyAlignment="1" applyProtection="1">
      <alignment horizontal="right" vertical="center"/>
    </xf>
    <xf numFmtId="0" fontId="10" fillId="2" borderId="0" xfId="0" applyFont="1" applyFill="1" applyBorder="1" applyAlignment="1" applyProtection="1">
      <alignment horizontal="center"/>
      <protection locked="0"/>
    </xf>
    <xf numFmtId="0" fontId="27" fillId="0" borderId="0" xfId="0" applyFont="1" applyAlignment="1" applyProtection="1">
      <alignment horizontal="center" vertical="center" wrapText="1"/>
      <protection locked="0"/>
    </xf>
    <xf numFmtId="0" fontId="0" fillId="0" borderId="0" xfId="0" applyBorder="1" applyAlignment="1" applyProtection="1">
      <alignment horizontal="right"/>
      <protection locked="0"/>
    </xf>
    <xf numFmtId="0" fontId="1" fillId="0" borderId="0" xfId="0" applyFont="1" applyAlignment="1" applyProtection="1">
      <alignment horizontal="left" vertical="top" wrapText="1"/>
    </xf>
    <xf numFmtId="0" fontId="1" fillId="9" borderId="0" xfId="0" applyFont="1" applyFill="1" applyAlignment="1" applyProtection="1">
      <alignment horizontal="center"/>
      <protection locked="0"/>
    </xf>
    <xf numFmtId="0" fontId="1" fillId="0" borderId="0" xfId="0" applyFont="1" applyBorder="1" applyAlignment="1" applyProtection="1">
      <alignment horizontal="right"/>
      <protection locked="0"/>
    </xf>
    <xf numFmtId="0" fontId="0" fillId="0" borderId="0" xfId="0" applyAlignment="1" applyProtection="1">
      <alignment horizontal="left" vertical="center" wrapText="1"/>
      <protection locked="0"/>
    </xf>
    <xf numFmtId="0" fontId="1" fillId="9" borderId="0" xfId="0" applyFont="1" applyFill="1" applyAlignment="1">
      <alignment horizontal="center"/>
    </xf>
    <xf numFmtId="0" fontId="1" fillId="13" borderId="0" xfId="0" applyFont="1" applyFill="1" applyAlignment="1">
      <alignment horizontal="center"/>
    </xf>
    <xf numFmtId="0" fontId="1" fillId="16" borderId="0" xfId="0" applyFont="1" applyFill="1"/>
    <xf numFmtId="0" fontId="0" fillId="16" borderId="0" xfId="0" applyFill="1"/>
  </cellXfs>
  <cellStyles count="46">
    <cellStyle name="Currency" xfId="43" builtinId="4"/>
    <cellStyle name="Followed Hyperlink" xfId="10" builtinId="9" hidden="1"/>
    <cellStyle name="Followed Hyperlink" xfId="12" builtinId="9" hidden="1"/>
    <cellStyle name="Followed Hyperlink" xfId="16" builtinId="9" hidden="1"/>
    <cellStyle name="Followed Hyperlink" xfId="20" builtinId="9" hidden="1"/>
    <cellStyle name="Followed Hyperlink" xfId="14" builtinId="9" hidden="1"/>
    <cellStyle name="Followed Hyperlink" xfId="6" builtinId="9" hidden="1"/>
    <cellStyle name="Followed Hyperlink" xfId="4" builtinId="9" hidden="1"/>
    <cellStyle name="Followed Hyperlink" xfId="2" builtinId="9" hidden="1"/>
    <cellStyle name="Followed Hyperlink" xfId="8" builtinId="9" hidden="1"/>
    <cellStyle name="Followed Hyperlink" xfId="18" builtinId="9" hidden="1"/>
    <cellStyle name="Followed Hyperlink" xfId="22" builtinId="9" hidden="1"/>
    <cellStyle name="Followed Hyperlink" xfId="34" builtinId="9" hidden="1"/>
    <cellStyle name="Followed Hyperlink" xfId="36" builtinId="9" hidden="1"/>
    <cellStyle name="Followed Hyperlink" xfId="42" builtinId="9" hidden="1"/>
    <cellStyle name="Followed Hyperlink" xfId="38" builtinId="9" hidden="1"/>
    <cellStyle name="Followed Hyperlink" xfId="30" builtinId="9" hidden="1"/>
    <cellStyle name="Followed Hyperlink" xfId="40" builtinId="9" hidden="1"/>
    <cellStyle name="Followed Hyperlink" xfId="28" builtinId="9" hidden="1"/>
    <cellStyle name="Followed Hyperlink" xfId="32" builtinId="9" hidden="1"/>
    <cellStyle name="Followed Hyperlink" xfId="26" builtinId="9" hidden="1"/>
    <cellStyle name="Followed Hyperlink" xfId="24" builtinId="9" hidden="1"/>
    <cellStyle name="Hyperlink" xfId="1" builtinId="8" hidden="1"/>
    <cellStyle name="Hyperlink" xfId="5" builtinId="8" hidden="1"/>
    <cellStyle name="Hyperlink" xfId="31" builtinId="8" hidden="1"/>
    <cellStyle name="Hyperlink" xfId="33" builtinId="8" hidden="1"/>
    <cellStyle name="Hyperlink" xfId="35" builtinId="8" hidden="1"/>
    <cellStyle name="Hyperlink" xfId="23" builtinId="8" hidden="1"/>
    <cellStyle name="Hyperlink" xfId="9" builtinId="8" hidden="1"/>
    <cellStyle name="Hyperlink" xfId="11" builtinId="8" hidden="1"/>
    <cellStyle name="Hyperlink" xfId="13" builtinId="8" hidden="1"/>
    <cellStyle name="Hyperlink" xfId="15" builtinId="8" hidden="1"/>
    <cellStyle name="Hyperlink" xfId="7" builtinId="8" hidden="1"/>
    <cellStyle name="Hyperlink" xfId="3" builtinId="8" hidden="1"/>
    <cellStyle name="Hyperlink" xfId="37" builtinId="8" hidden="1"/>
    <cellStyle name="Hyperlink" xfId="21" builtinId="8" hidden="1"/>
    <cellStyle name="Hyperlink" xfId="25" builtinId="8" hidden="1"/>
    <cellStyle name="Hyperlink" xfId="27" builtinId="8" hidden="1"/>
    <cellStyle name="Hyperlink" xfId="29" builtinId="8" hidden="1"/>
    <cellStyle name="Hyperlink" xfId="19" builtinId="8" hidden="1"/>
    <cellStyle name="Hyperlink" xfId="39" builtinId="8" hidden="1"/>
    <cellStyle name="Hyperlink" xfId="17" builtinId="8" hidden="1"/>
    <cellStyle name="Hyperlink" xfId="41" builtinId="8" hidden="1"/>
    <cellStyle name="Hyperlink" xfId="44" builtinId="8"/>
    <cellStyle name="Normal" xfId="0" builtinId="0"/>
    <cellStyle name="Percent" xfId="45" builtinId="5"/>
  </cellStyles>
  <dxfs count="92">
    <dxf>
      <font>
        <color theme="1"/>
      </font>
      <fill>
        <patternFill>
          <bgColor rgb="FFFF0000"/>
        </patternFill>
      </fill>
    </dxf>
    <dxf>
      <fill>
        <patternFill>
          <bgColor rgb="FFFFFF00"/>
        </patternFill>
      </fill>
    </dxf>
    <dxf>
      <fill>
        <patternFill>
          <bgColor rgb="FFFF0000"/>
        </patternFill>
      </fill>
    </dxf>
    <dxf>
      <font>
        <color theme="0"/>
      </font>
    </dxf>
    <dxf>
      <font>
        <color theme="1"/>
      </font>
      <fill>
        <patternFill>
          <bgColor theme="1"/>
        </patternFill>
      </fill>
    </dxf>
    <dxf>
      <font>
        <color auto="1"/>
      </font>
      <fill>
        <patternFill>
          <bgColor theme="1"/>
        </patternFill>
      </fill>
    </dxf>
    <dxf>
      <font>
        <color auto="1"/>
      </font>
      <fill>
        <patternFill>
          <bgColor theme="1"/>
        </patternFill>
      </fill>
    </dxf>
    <dxf>
      <fill>
        <patternFill>
          <bgColor rgb="FFFFFF00"/>
        </patternFill>
      </fill>
    </dxf>
    <dxf>
      <font>
        <b/>
        <i val="0"/>
        <color auto="1"/>
      </font>
      <fill>
        <patternFill>
          <bgColor rgb="FFFFC000"/>
        </patternFill>
      </fill>
    </dxf>
    <dxf>
      <font>
        <b/>
        <i val="0"/>
        <color auto="1"/>
      </font>
      <fill>
        <patternFill>
          <bgColor rgb="FFFFC000"/>
        </patternFill>
      </fill>
    </dxf>
    <dxf>
      <font>
        <b/>
        <i val="0"/>
        <color auto="1"/>
      </font>
      <fill>
        <patternFill>
          <bgColor rgb="FFFFC000"/>
        </patternFill>
      </fill>
    </dxf>
    <dxf>
      <font>
        <b/>
        <i val="0"/>
        <color auto="1"/>
      </font>
      <fill>
        <patternFill>
          <bgColor rgb="FFFFC000"/>
        </patternFill>
      </fill>
    </dxf>
    <dxf>
      <fill>
        <patternFill>
          <bgColor rgb="FF00B050"/>
        </patternFill>
      </fill>
    </dxf>
    <dxf>
      <fill>
        <patternFill>
          <bgColor rgb="FF00B050"/>
        </patternFill>
      </fill>
    </dxf>
    <dxf>
      <font>
        <b/>
        <i val="0"/>
        <color auto="1"/>
      </font>
      <fill>
        <patternFill>
          <bgColor rgb="FFC00000"/>
        </patternFill>
      </fill>
    </dxf>
    <dxf>
      <font>
        <b/>
        <i val="0"/>
        <color auto="1"/>
      </font>
      <fill>
        <patternFill>
          <bgColor rgb="FFC00000"/>
        </patternFill>
      </fill>
    </dxf>
    <dxf>
      <font>
        <b/>
        <i val="0"/>
        <color auto="1"/>
      </font>
      <fill>
        <patternFill>
          <bgColor rgb="FFC00000"/>
        </patternFill>
      </fill>
    </dxf>
    <dxf>
      <font>
        <b/>
        <i val="0"/>
        <color auto="1"/>
      </font>
      <fill>
        <patternFill>
          <bgColor rgb="FFC00000"/>
        </patternFill>
      </fill>
    </dxf>
    <dxf>
      <font>
        <b/>
        <i val="0"/>
        <color auto="1"/>
      </font>
      <fill>
        <patternFill>
          <bgColor rgb="FFFFC000"/>
        </patternFill>
      </fill>
    </dxf>
    <dxf>
      <font>
        <b/>
        <i val="0"/>
        <color auto="1"/>
      </font>
      <fill>
        <patternFill>
          <bgColor rgb="FFFFC000"/>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9"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rgb="FFC00000"/>
        </patternFill>
      </fill>
    </dxf>
    <dxf>
      <numFmt numFmtId="0" formatCode="General"/>
    </dxf>
    <dxf>
      <numFmt numFmtId="1" formatCode="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5" formatCode="_(&quot;$&quot;* #,##0_);_(&quot;$&quot;* \(#,##0\);_(&quot;$&quot;* &quot;-&quot;??_);_(@_)"/>
      <alignment vertical="bottom" textRotation="0" wrapText="1" justifyLastLine="0" shrinkToFit="0" readingOrder="0"/>
      <border diagonalUp="0" diagonalDown="0">
        <left style="thin">
          <color indexed="64"/>
        </left>
        <right/>
        <top style="thin">
          <color indexed="64"/>
        </top>
        <bottom style="thin">
          <color indexed="64"/>
        </bottom>
      </border>
      <protection locked="0" hidden="0"/>
    </dxf>
    <dxf>
      <numFmt numFmtId="164" formatCode="&quot;$&quot;#,##0"/>
      <alignment vertical="bottom" textRotation="0" wrapText="1" justifyLastLine="0" shrinkToFit="0" readingOrder="0"/>
      <border diagonalUp="0" diagonalDown="0">
        <left style="thin">
          <color auto="1"/>
        </left>
        <right style="thin">
          <color auto="1"/>
        </right>
        <top style="thin">
          <color auto="1"/>
        </top>
        <bottom/>
      </border>
      <protection locked="0" hidden="0"/>
    </dxf>
    <dxf>
      <numFmt numFmtId="164" formatCode="&quot;$&quot;#,##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quot;$&quot;#,##0"/>
      <alignment vertical="bottom" textRotation="0" wrapText="1" justifyLastLine="0" shrinkToFit="0" readingOrder="0"/>
      <border diagonalUp="0" diagonalDown="0">
        <left style="thin">
          <color indexed="64"/>
        </left>
        <right style="thin">
          <color auto="1"/>
        </right>
        <top style="thin">
          <color indexed="64"/>
        </top>
        <bottom style="thin">
          <color indexed="64"/>
        </bottom>
      </border>
      <protection locked="1" hidden="0"/>
    </dxf>
    <dxf>
      <numFmt numFmtId="167" formatCode="0.0%"/>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0" hidden="0"/>
    </dxf>
    <dxf>
      <alignment vertical="bottom"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0" formatCode="General"/>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numFmt numFmtId="1" formatCode="0"/>
      <alignment horizontal="left" vertical="bottom" textRotation="0" wrapText="1" indent="0" justifyLastLine="0" shrinkToFit="0" readingOrder="0"/>
      <border diagonalUp="0" diagonalDown="0">
        <left style="thin">
          <color auto="1"/>
        </left>
        <right style="thin">
          <color indexed="64"/>
        </right>
        <top style="thin">
          <color indexed="64"/>
        </top>
        <bottom style="thin">
          <color indexed="64"/>
        </bottom>
      </border>
      <protection locked="0" hidden="0"/>
    </dxf>
    <dxf>
      <numFmt numFmtId="164" formatCode="&quot;$&quot;#,##0"/>
      <alignment horizontal="left" vertical="bottom" textRotation="0" wrapText="1" indent="0" justifyLastLine="0" shrinkToFit="0" readingOrder="0"/>
      <border diagonalUp="0" diagonalDown="0">
        <left/>
        <right style="thin">
          <color auto="1"/>
        </right>
        <top style="thin">
          <color auto="1"/>
        </top>
        <bottom/>
      </border>
      <protection locked="0" hidden="0"/>
    </dxf>
    <dxf>
      <alignment horizontal="general" vertical="bottom"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vertical="bottom" textRotation="0" wrapText="1" justifyLastLine="0" shrinkToFit="0" readingOrder="0"/>
      <protection locked="0" hidden="0"/>
    </dxf>
    <dxf>
      <border>
        <bottom style="thin">
          <color indexed="64"/>
        </bottom>
      </border>
    </dxf>
    <dxf>
      <font>
        <b/>
      </font>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9" defaultPivotStyle="PivotStyleMedium7"/>
  <colors>
    <mruColors>
      <color rgb="FFA2A4A3"/>
      <color rgb="FFFF9393"/>
      <color rgb="FFCFB87C"/>
      <color rgb="FF3399FF"/>
      <color rgb="FFE7E6E6"/>
      <color rgb="FFFF5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F41660-F294-4F9F-8DE6-A51B82C3ACA4}" name="Table1" displayName="Table1" ref="A10:M100" totalsRowShown="0" headerRowDxfId="91" dataDxfId="89" headerRowBorderDxfId="90" tableBorderDxfId="88" totalsRowBorderDxfId="87">
  <autoFilter ref="A10:M100" xr:uid="{DEF41660-F294-4F9F-8DE6-A51B82C3ACA4}"/>
  <tableColumns count="13">
    <tableColumn id="1" xr3:uid="{AD265B9C-3347-43F1-9E1A-D47F8BB685BF}" name="Budget Request Justification" dataDxfId="86"/>
    <tableColumn id="9" xr3:uid="{6EF6B25F-FF40-468D-BE61-7020CF083AFA}" name="Budget Requested_x000a_(enter)" dataDxfId="85" dataCellStyle="Currency"/>
    <tableColumn id="2" xr3:uid="{66D5450E-1CAB-4E67-89EB-1EB539B605E4}" name="Department Speedtype_x000a_(enter)" dataDxfId="84"/>
    <tableColumn id="13" xr3:uid="{E8F76BBC-EA2C-45E2-946B-207B37936B3E}" name="Speedtype Allowed?_x000a_(auto)" dataDxfId="83">
      <calculatedColumnFormula>IF(ISBLANK(Table1[[#This Row],[Department Speedtype
(enter)]]),"",_xlfn.XLOOKUP(Table1[[#This Row],[Department Speedtype
(enter)]],Table2[[SpeedType ]],Table2[Error Check],"Yes",0))</calculatedColumnFormula>
    </tableColumn>
    <tableColumn id="3" xr3:uid="{72690F06-97D8-4D10-AE58-57E3FEFB6EBA}" name="Type of Budget Request_x000a_(select)" dataDxfId="82"/>
    <tableColumn id="4" xr3:uid="{20B11A1F-E752-46A3-9E61-9A9AC02B57AB}" name="Benefits Budget Needed? (auto)" dataDxfId="81">
      <calculatedColumnFormula>IF(ISBLANK(Table1[[#This Row],[Type of Budget Request
(select)]]),"",IF(Table1[[#This Row],[Type of Budget Request
(select)]]='Drop Down Menus'!$N$41,"No","Yes"))</calculatedColumnFormula>
    </tableColumn>
    <tableColumn id="5" xr3:uid="{D7364880-40FC-4125-AD98-9301602827CD}" name="Salary Budget/Empl Type_x000a_(select)" dataDxfId="80"/>
    <tableColumn id="6" xr3:uid="{EDC4053D-D5C8-4530-86FC-0ED1C1D167A3}" name="Benefits Needed_x000a_(auto)" dataDxfId="79" dataCellStyle="Percent">
      <calculatedColumnFormula>IF(AND(F11="Yes",ISBLANK(G11)),"select empl type",IF(E11="Operating Budget",0,IF(G11&lt;&gt;"",VLOOKUP(G11,'Drop Down Menus'!$N$45:$O$51,2,FALSE),"")))</calculatedColumnFormula>
    </tableColumn>
    <tableColumn id="7" xr3:uid="{AAC71861-1954-4C39-95CA-D23FE46D6C09}" name="Total Request_x000a_(auto)" dataDxfId="78">
      <calculatedColumnFormula>IF(ISBLANK(Table1[[#This Row],[Budget Request Justification]]),"",IF(H11="select empl type","",IF(ISBLANK(Table1[[#This Row],[Department Speedtype
(enter)]]),"must enter ST",ROUND(Table1[[#This Row],[Budget Requested
(enter)]]*(1+Table1[[#This Row],[Benefits Needed
(auto)]]),0))))</calculatedColumnFormula>
    </tableColumn>
    <tableColumn id="11" xr3:uid="{BC08997E-5E08-475D-AD39-FD5776AD723D}" name="Department Notes" dataDxfId="77"/>
    <tableColumn id="10" xr3:uid="{61B6C64C-C7A4-444C-B34A-E655027FF1CF}" name="Is DDB Funding Tuition Remission? (DD Enters Yes/No)" dataDxfId="76"/>
    <tableColumn id="8" xr3:uid="{2F6300E9-4642-4D4F-91FB-DC0660DDAD26}" name="Total Approved_x000a_(DD Enters Budget Amount)" dataDxfId="75" dataCellStyle="Currency"/>
    <tableColumn id="12" xr3:uid="{EB8AFF21-4677-4CAD-AFB0-66376A031463}" name="DD Notes" dataDxfId="7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B75B4B-6867-4F3F-BFB8-E3A8460AA437}" name="Table2" displayName="Table2" ref="U1:Y1325" totalsRowShown="0">
  <autoFilter ref="U1:Y1325" xr:uid="{B3B75B4B-6867-4F3F-BFB8-E3A8460AA437}"/>
  <tableColumns count="5">
    <tableColumn id="1" xr3:uid="{F2BB1520-4593-4ADF-B809-DD92D390C94A}" name="SpeedType "/>
    <tableColumn id="2" xr3:uid="{9750C9DD-A6AD-4439-A7A5-B67787F5E126}" name="Speed Description           "/>
    <tableColumn id="6" xr3:uid="{C616FF62-C213-4297-843E-A249B72C7941}" name="Error Check"/>
    <tableColumn id="3" xr3:uid="{F0FEDD08-C5B9-4253-A9B0-6D0FF9B5E9B3}" name="Department Entered ST" dataDxfId="73">
      <calculatedColumnFormula>_xlfn.NUMBERVALUE('DDB Request'!C11)</calculatedColumnFormula>
    </tableColumn>
    <tableColumn id="4" xr3:uid="{47F42497-CE92-4A4B-90C5-3C5315EE03D6}" name="ST Check" dataDxfId="72">
      <calculatedColumnFormula>IF(MATCH(_xlfn.NUMBERVALUE('DDB Request'!C11),Table2[[SpeedType ]],0),"No","")</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hyperlink" Target="https://www.colorado.edu/asfacultystaff/personnel/policies-procedures/faculty-temporary-other/recruitment-hiring/compens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D18F-B01F-412B-A7F9-C506A7D20937}">
  <sheetPr codeName="Sheet1">
    <pageSetUpPr autoPageBreaks="0"/>
  </sheetPr>
  <dimension ref="A1:R107"/>
  <sheetViews>
    <sheetView showGridLines="0" tabSelected="1" zoomScaleNormal="100" workbookViewId="0"/>
  </sheetViews>
  <sheetFormatPr defaultRowHeight="15.75"/>
  <sheetData>
    <row r="1" spans="1:18">
      <c r="A1" s="114" t="s">
        <v>292</v>
      </c>
      <c r="B1" s="91"/>
      <c r="C1" s="91"/>
      <c r="D1" s="91"/>
      <c r="E1" s="91"/>
      <c r="F1" s="91"/>
      <c r="G1" s="91"/>
      <c r="H1" s="91"/>
      <c r="I1" s="91"/>
      <c r="J1" s="91"/>
      <c r="K1" s="91"/>
      <c r="L1" s="91"/>
      <c r="M1" s="91"/>
      <c r="N1" s="91"/>
      <c r="O1" s="91"/>
      <c r="P1" s="91"/>
      <c r="Q1" s="91"/>
      <c r="R1" s="91"/>
    </row>
    <row r="2" spans="1:18">
      <c r="A2" s="31" t="s">
        <v>293</v>
      </c>
    </row>
    <row r="3" spans="1:18">
      <c r="A3" t="s">
        <v>0</v>
      </c>
    </row>
    <row r="4" spans="1:18">
      <c r="A4" s="193" t="s">
        <v>1</v>
      </c>
      <c r="B4" s="193"/>
      <c r="C4" s="193"/>
      <c r="D4" s="193"/>
      <c r="E4" s="193"/>
      <c r="F4" s="193"/>
      <c r="G4" s="193"/>
      <c r="H4" s="193"/>
      <c r="I4" s="193"/>
      <c r="J4" s="193"/>
      <c r="K4" s="193"/>
      <c r="L4" s="193"/>
      <c r="M4" s="193"/>
      <c r="N4" s="193"/>
      <c r="O4" s="193"/>
      <c r="P4" s="193"/>
    </row>
    <row r="5" spans="1:18">
      <c r="A5" s="193"/>
      <c r="B5" s="193"/>
      <c r="C5" s="193"/>
      <c r="D5" s="193"/>
      <c r="E5" s="193"/>
      <c r="F5" s="193"/>
      <c r="G5" s="193"/>
      <c r="H5" s="193"/>
      <c r="I5" s="193"/>
      <c r="J5" s="193"/>
      <c r="K5" s="193"/>
      <c r="L5" s="193"/>
      <c r="M5" s="193"/>
      <c r="N5" s="193"/>
      <c r="O5" s="193"/>
      <c r="P5" s="193"/>
    </row>
    <row r="6" spans="1:18">
      <c r="A6" s="84"/>
      <c r="B6" s="84"/>
      <c r="C6" s="84"/>
      <c r="D6" s="84"/>
      <c r="E6" s="84"/>
      <c r="F6" s="84"/>
      <c r="G6" s="84"/>
      <c r="H6" s="84"/>
      <c r="I6" s="84"/>
      <c r="J6" s="84"/>
      <c r="K6" s="84"/>
      <c r="L6" s="84"/>
      <c r="M6" s="84"/>
      <c r="N6" s="84"/>
      <c r="O6" s="84"/>
      <c r="P6" s="84"/>
    </row>
    <row r="7" spans="1:18">
      <c r="B7" t="s">
        <v>2</v>
      </c>
    </row>
    <row r="8" spans="1:18">
      <c r="B8" t="s">
        <v>3</v>
      </c>
    </row>
    <row r="9" spans="1:18">
      <c r="B9" s="193" t="s">
        <v>4</v>
      </c>
      <c r="C9" s="193"/>
      <c r="D9" s="193"/>
      <c r="E9" s="193"/>
      <c r="F9" s="193"/>
      <c r="G9" s="193"/>
      <c r="H9" s="193"/>
      <c r="I9" s="193"/>
      <c r="J9" s="193"/>
      <c r="K9" s="193"/>
      <c r="L9" s="193"/>
      <c r="M9" s="193"/>
      <c r="N9" s="193"/>
      <c r="O9" s="193"/>
      <c r="P9" s="193"/>
      <c r="Q9" s="193"/>
    </row>
    <row r="10" spans="1:18">
      <c r="B10" s="193"/>
      <c r="C10" s="193"/>
      <c r="D10" s="193"/>
      <c r="E10" s="193"/>
      <c r="F10" s="193"/>
      <c r="G10" s="193"/>
      <c r="H10" s="193"/>
      <c r="I10" s="193"/>
      <c r="J10" s="193"/>
      <c r="K10" s="193"/>
      <c r="L10" s="193"/>
      <c r="M10" s="193"/>
      <c r="N10" s="193"/>
      <c r="O10" s="193"/>
      <c r="P10" s="193"/>
      <c r="Q10" s="193"/>
    </row>
    <row r="11" spans="1:18">
      <c r="B11" s="84"/>
      <c r="C11" s="84"/>
      <c r="D11" s="84"/>
      <c r="E11" s="84"/>
      <c r="F11" s="84"/>
      <c r="G11" s="84"/>
      <c r="H11" s="84"/>
      <c r="I11" s="84"/>
      <c r="J11" s="84"/>
      <c r="K11" s="84"/>
      <c r="L11" s="84"/>
      <c r="M11" s="84"/>
      <c r="N11" s="84"/>
      <c r="O11" s="84"/>
      <c r="P11" s="84"/>
      <c r="Q11" s="84"/>
    </row>
    <row r="12" spans="1:18">
      <c r="A12" t="s">
        <v>5</v>
      </c>
    </row>
    <row r="13" spans="1:18">
      <c r="A13" s="31" t="s">
        <v>294</v>
      </c>
    </row>
    <row r="14" spans="1:18">
      <c r="A14" t="s">
        <v>295</v>
      </c>
    </row>
    <row r="15" spans="1:18">
      <c r="A15" s="31" t="s">
        <v>296</v>
      </c>
    </row>
    <row r="16" spans="1:18">
      <c r="A16" t="s">
        <v>297</v>
      </c>
    </row>
    <row r="17" spans="1:18">
      <c r="A17" t="s">
        <v>1689</v>
      </c>
    </row>
    <row r="18" spans="1:18">
      <c r="A18" s="193" t="s">
        <v>1690</v>
      </c>
      <c r="B18" s="193"/>
      <c r="C18" s="193"/>
      <c r="D18" s="193"/>
      <c r="E18" s="193"/>
      <c r="F18" s="193"/>
      <c r="G18" s="193"/>
      <c r="H18" s="193"/>
      <c r="I18" s="193"/>
      <c r="J18" s="193"/>
      <c r="K18" s="193"/>
      <c r="L18" s="193"/>
      <c r="M18" s="193"/>
      <c r="N18" s="193"/>
      <c r="O18" s="193"/>
      <c r="P18" s="193"/>
      <c r="Q18" s="193"/>
      <c r="R18" s="193"/>
    </row>
    <row r="19" spans="1:18">
      <c r="A19" s="193"/>
      <c r="B19" s="193"/>
      <c r="C19" s="193"/>
      <c r="D19" s="193"/>
      <c r="E19" s="193"/>
      <c r="F19" s="193"/>
      <c r="G19" s="193"/>
      <c r="H19" s="193"/>
      <c r="I19" s="193"/>
      <c r="J19" s="193"/>
      <c r="K19" s="193"/>
      <c r="L19" s="193"/>
      <c r="M19" s="193"/>
      <c r="N19" s="193"/>
      <c r="O19" s="193"/>
      <c r="P19" s="193"/>
      <c r="Q19" s="193"/>
      <c r="R19" s="193"/>
    </row>
    <row r="20" spans="1:18">
      <c r="A20" t="s">
        <v>298</v>
      </c>
    </row>
    <row r="21" spans="1:18">
      <c r="A21" s="31" t="s">
        <v>299</v>
      </c>
    </row>
    <row r="22" spans="1:18">
      <c r="A22" s="78" t="s">
        <v>300</v>
      </c>
    </row>
    <row r="23" spans="1:18">
      <c r="A23" s="31" t="s">
        <v>301</v>
      </c>
    </row>
    <row r="24" spans="1:18">
      <c r="A24" s="78" t="s">
        <v>302</v>
      </c>
    </row>
    <row r="25" spans="1:18">
      <c r="A25" s="31" t="s">
        <v>303</v>
      </c>
    </row>
    <row r="26" spans="1:18">
      <c r="A26" t="s">
        <v>306</v>
      </c>
    </row>
    <row r="27" spans="1:18">
      <c r="A27" t="s">
        <v>1691</v>
      </c>
    </row>
    <row r="28" spans="1:18">
      <c r="A28" s="31" t="s">
        <v>304</v>
      </c>
    </row>
    <row r="29" spans="1:18">
      <c r="A29" t="s">
        <v>305</v>
      </c>
    </row>
    <row r="31" spans="1:18">
      <c r="A31" s="31" t="s">
        <v>32</v>
      </c>
    </row>
    <row r="32" spans="1:18">
      <c r="A32" s="77" t="s">
        <v>280</v>
      </c>
      <c r="B32" s="77"/>
      <c r="C32" s="77"/>
      <c r="D32" s="77"/>
      <c r="E32" s="77"/>
      <c r="F32" s="77"/>
    </row>
    <row r="33" spans="1:18">
      <c r="A33" s="77" t="s">
        <v>1692</v>
      </c>
      <c r="B33" s="77"/>
      <c r="C33" s="77"/>
      <c r="D33" s="77"/>
      <c r="E33" s="77"/>
      <c r="F33" s="77"/>
    </row>
    <row r="34" spans="1:18">
      <c r="A34" s="77" t="s">
        <v>6</v>
      </c>
      <c r="B34" s="77"/>
      <c r="C34" s="77"/>
      <c r="D34" s="77"/>
      <c r="E34" s="77"/>
      <c r="F34" s="77"/>
    </row>
    <row r="35" spans="1:18">
      <c r="A35" s="77" t="s">
        <v>7</v>
      </c>
      <c r="B35" s="77"/>
      <c r="C35" s="77"/>
      <c r="D35" s="77"/>
      <c r="E35" s="77"/>
      <c r="F35" s="77"/>
    </row>
    <row r="36" spans="1:18">
      <c r="A36" s="77" t="s">
        <v>8</v>
      </c>
      <c r="B36" s="77"/>
      <c r="C36" s="77"/>
      <c r="D36" s="77"/>
      <c r="E36" s="77"/>
      <c r="F36" s="77"/>
    </row>
    <row r="37" spans="1:18">
      <c r="A37" s="78" t="s">
        <v>309</v>
      </c>
      <c r="B37" s="78"/>
      <c r="C37" s="78"/>
      <c r="D37" s="78"/>
      <c r="E37" s="78"/>
      <c r="F37" s="78"/>
    </row>
    <row r="38" spans="1:18">
      <c r="A38" s="78"/>
      <c r="B38" s="78"/>
      <c r="C38" s="78"/>
      <c r="D38" s="78"/>
      <c r="E38" s="78"/>
      <c r="F38" s="78"/>
    </row>
    <row r="39" spans="1:18">
      <c r="A39" s="79" t="s">
        <v>9</v>
      </c>
      <c r="B39" s="80"/>
      <c r="C39" s="80"/>
      <c r="D39" s="80"/>
      <c r="E39" s="80"/>
      <c r="F39" s="80"/>
      <c r="G39" s="80"/>
      <c r="H39" s="80"/>
      <c r="I39" s="80"/>
      <c r="J39" s="80"/>
      <c r="K39" s="80"/>
      <c r="L39" s="80"/>
      <c r="M39" s="80"/>
      <c r="N39" s="80"/>
      <c r="O39" s="80"/>
      <c r="P39" s="80"/>
      <c r="Q39" s="80"/>
      <c r="R39" s="80"/>
    </row>
    <row r="40" spans="1:18">
      <c r="A40" s="195" t="s">
        <v>283</v>
      </c>
      <c r="B40" s="195"/>
      <c r="C40" s="195"/>
      <c r="D40" s="195"/>
      <c r="E40" s="195"/>
      <c r="F40" s="195"/>
      <c r="G40" s="195"/>
      <c r="H40" s="195"/>
      <c r="I40" s="195"/>
      <c r="J40" s="195"/>
      <c r="K40" s="195"/>
      <c r="L40" s="195"/>
      <c r="M40" s="195"/>
      <c r="N40" s="195"/>
      <c r="O40" s="195"/>
      <c r="P40" s="195"/>
      <c r="Q40" s="195"/>
      <c r="R40" s="195"/>
    </row>
    <row r="41" spans="1:18">
      <c r="A41" s="195"/>
      <c r="B41" s="195"/>
      <c r="C41" s="195"/>
      <c r="D41" s="195"/>
      <c r="E41" s="195"/>
      <c r="F41" s="195"/>
      <c r="G41" s="195"/>
      <c r="H41" s="195"/>
      <c r="I41" s="195"/>
      <c r="J41" s="195"/>
      <c r="K41" s="195"/>
      <c r="L41" s="195"/>
      <c r="M41" s="195"/>
      <c r="N41" s="195"/>
      <c r="O41" s="195"/>
      <c r="P41" s="195"/>
      <c r="Q41" s="195"/>
      <c r="R41" s="195"/>
    </row>
    <row r="42" spans="1:18">
      <c r="A42" s="196" t="s">
        <v>284</v>
      </c>
      <c r="B42" s="196"/>
      <c r="C42" s="196"/>
      <c r="D42" s="196"/>
      <c r="E42" s="196"/>
      <c r="F42" s="196"/>
      <c r="G42" s="196"/>
      <c r="H42" s="196"/>
      <c r="I42" s="196"/>
      <c r="J42" s="196"/>
      <c r="K42" s="196"/>
      <c r="L42" s="196"/>
      <c r="M42" s="196"/>
      <c r="N42" s="196"/>
      <c r="O42" s="196"/>
      <c r="P42" s="196"/>
      <c r="Q42" s="196"/>
      <c r="R42" s="196"/>
    </row>
    <row r="43" spans="1:18">
      <c r="A43" s="196"/>
      <c r="B43" s="196"/>
      <c r="C43" s="196"/>
      <c r="D43" s="196"/>
      <c r="E43" s="196"/>
      <c r="F43" s="196"/>
      <c r="G43" s="196"/>
      <c r="H43" s="196"/>
      <c r="I43" s="196"/>
      <c r="J43" s="196"/>
      <c r="K43" s="196"/>
      <c r="L43" s="196"/>
      <c r="M43" s="196"/>
      <c r="N43" s="196"/>
      <c r="O43" s="196"/>
      <c r="P43" s="196"/>
      <c r="Q43" s="196"/>
      <c r="R43" s="196"/>
    </row>
    <row r="44" spans="1:18">
      <c r="A44" s="113" t="s">
        <v>285</v>
      </c>
      <c r="B44" s="112"/>
      <c r="C44" s="112"/>
      <c r="D44" s="112"/>
      <c r="E44" s="112"/>
      <c r="F44" s="112"/>
      <c r="G44" s="112"/>
      <c r="H44" s="112"/>
      <c r="I44" s="112"/>
      <c r="J44" s="112"/>
      <c r="K44" s="112"/>
      <c r="L44" s="112"/>
      <c r="M44" s="112"/>
      <c r="N44" s="112"/>
      <c r="O44" s="112"/>
      <c r="P44" s="112"/>
      <c r="Q44" s="112"/>
      <c r="R44" s="112"/>
    </row>
    <row r="45" spans="1:18">
      <c r="A45" t="s">
        <v>1693</v>
      </c>
    </row>
    <row r="47" spans="1:18">
      <c r="B47" t="s">
        <v>11</v>
      </c>
    </row>
    <row r="48" spans="1:18">
      <c r="B48" t="s">
        <v>319</v>
      </c>
    </row>
    <row r="49" spans="1:18">
      <c r="B49" t="s">
        <v>12</v>
      </c>
    </row>
    <row r="50" spans="1:18">
      <c r="B50" t="s">
        <v>13</v>
      </c>
    </row>
    <row r="51" spans="1:18">
      <c r="B51" t="s">
        <v>320</v>
      </c>
    </row>
    <row r="52" spans="1:18">
      <c r="B52" t="s">
        <v>14</v>
      </c>
    </row>
    <row r="53" spans="1:18">
      <c r="B53" t="s">
        <v>15</v>
      </c>
    </row>
    <row r="54" spans="1:18">
      <c r="B54" t="s">
        <v>16</v>
      </c>
    </row>
    <row r="55" spans="1:18">
      <c r="B55" t="s">
        <v>17</v>
      </c>
    </row>
    <row r="56" spans="1:18">
      <c r="B56" t="s">
        <v>18</v>
      </c>
    </row>
    <row r="58" spans="1:18">
      <c r="A58" s="31" t="s">
        <v>19</v>
      </c>
    </row>
    <row r="59" spans="1:18" ht="15.75" customHeight="1">
      <c r="A59" s="194" t="s">
        <v>286</v>
      </c>
      <c r="B59" s="194"/>
      <c r="C59" s="194"/>
      <c r="D59" s="194"/>
      <c r="E59" s="194"/>
      <c r="F59" s="194"/>
      <c r="G59" s="194"/>
      <c r="H59" s="194"/>
      <c r="I59" s="194"/>
      <c r="J59" s="194"/>
      <c r="K59" s="194"/>
      <c r="L59" s="194"/>
      <c r="M59" s="194"/>
      <c r="N59" s="194"/>
      <c r="O59" s="194"/>
      <c r="P59" s="194"/>
      <c r="Q59" s="194"/>
      <c r="R59" s="194"/>
    </row>
    <row r="60" spans="1:18">
      <c r="A60" s="194"/>
      <c r="B60" s="194"/>
      <c r="C60" s="194"/>
      <c r="D60" s="194"/>
      <c r="E60" s="194"/>
      <c r="F60" s="194"/>
      <c r="G60" s="194"/>
      <c r="H60" s="194"/>
      <c r="I60" s="194"/>
      <c r="J60" s="194"/>
      <c r="K60" s="194"/>
      <c r="L60" s="194"/>
      <c r="M60" s="194"/>
      <c r="N60" s="194"/>
      <c r="O60" s="194"/>
      <c r="P60" s="194"/>
      <c r="Q60" s="194"/>
      <c r="R60" s="194"/>
    </row>
    <row r="61" spans="1:18">
      <c r="A61" s="194"/>
      <c r="B61" s="194"/>
      <c r="C61" s="194"/>
      <c r="D61" s="194"/>
      <c r="E61" s="194"/>
      <c r="F61" s="194"/>
      <c r="G61" s="194"/>
      <c r="H61" s="194"/>
      <c r="I61" s="194"/>
      <c r="J61" s="194"/>
      <c r="K61" s="194"/>
      <c r="L61" s="194"/>
      <c r="M61" s="194"/>
      <c r="N61" s="194"/>
      <c r="O61" s="194"/>
      <c r="P61" s="194"/>
      <c r="Q61" s="194"/>
      <c r="R61" s="194"/>
    </row>
    <row r="63" spans="1:18" s="126" customFormat="1">
      <c r="B63" s="159" t="s">
        <v>10</v>
      </c>
      <c r="C63" s="159"/>
    </row>
    <row r="64" spans="1:18">
      <c r="B64" s="159" t="s">
        <v>563</v>
      </c>
      <c r="C64" s="159"/>
    </row>
    <row r="65" spans="1:18" s="126" customFormat="1">
      <c r="B65" s="159" t="s">
        <v>78</v>
      </c>
      <c r="C65" s="159"/>
    </row>
    <row r="66" spans="1:18">
      <c r="B66" s="159" t="s">
        <v>21</v>
      </c>
      <c r="C66" s="159"/>
    </row>
    <row r="67" spans="1:18">
      <c r="B67" s="159" t="s">
        <v>22</v>
      </c>
      <c r="C67" s="159"/>
    </row>
    <row r="68" spans="1:18">
      <c r="B68" s="159" t="s">
        <v>23</v>
      </c>
      <c r="C68" s="159"/>
    </row>
    <row r="69" spans="1:18">
      <c r="B69" t="s">
        <v>103</v>
      </c>
    </row>
    <row r="70" spans="1:18">
      <c r="B70" t="s">
        <v>24</v>
      </c>
    </row>
    <row r="72" spans="1:18" s="126" customFormat="1">
      <c r="A72" s="245" t="s">
        <v>1697</v>
      </c>
      <c r="B72" s="246"/>
      <c r="C72" s="246"/>
      <c r="D72" s="246"/>
      <c r="E72" s="246"/>
      <c r="F72" s="246"/>
      <c r="G72" s="246"/>
      <c r="H72" s="246"/>
      <c r="I72" s="246"/>
      <c r="J72" s="246"/>
      <c r="K72" s="246"/>
      <c r="L72" s="246"/>
      <c r="M72" s="246"/>
      <c r="N72" s="246"/>
      <c r="O72" s="246"/>
      <c r="P72" s="246"/>
      <c r="Q72" s="246"/>
      <c r="R72" s="246"/>
    </row>
    <row r="73" spans="1:18" s="126" customFormat="1">
      <c r="A73" s="193" t="s">
        <v>1698</v>
      </c>
      <c r="B73" s="193"/>
      <c r="C73" s="193"/>
      <c r="D73" s="193"/>
      <c r="E73" s="193"/>
      <c r="F73" s="193"/>
      <c r="G73" s="193"/>
      <c r="H73" s="193"/>
      <c r="I73" s="193"/>
      <c r="J73" s="193"/>
      <c r="K73" s="193"/>
      <c r="L73" s="193"/>
      <c r="M73" s="193"/>
      <c r="N73" s="193"/>
      <c r="O73" s="193"/>
      <c r="P73" s="193"/>
      <c r="Q73" s="193"/>
      <c r="R73" s="193"/>
    </row>
    <row r="74" spans="1:18" s="126" customFormat="1">
      <c r="A74" s="193"/>
      <c r="B74" s="193"/>
      <c r="C74" s="193"/>
      <c r="D74" s="193"/>
      <c r="E74" s="193"/>
      <c r="F74" s="193"/>
      <c r="G74" s="193"/>
      <c r="H74" s="193"/>
      <c r="I74" s="193"/>
      <c r="J74" s="193"/>
      <c r="K74" s="193"/>
      <c r="L74" s="193"/>
      <c r="M74" s="193"/>
      <c r="N74" s="193"/>
      <c r="O74" s="193"/>
      <c r="P74" s="193"/>
      <c r="Q74" s="193"/>
      <c r="R74" s="193"/>
    </row>
    <row r="75" spans="1:18" s="126" customFormat="1"/>
    <row r="76" spans="1:18">
      <c r="A76" s="115" t="s">
        <v>26</v>
      </c>
      <c r="B76" s="116"/>
      <c r="C76" s="116"/>
      <c r="D76" s="116"/>
      <c r="E76" s="116"/>
      <c r="F76" s="116"/>
      <c r="G76" s="116"/>
      <c r="H76" s="116"/>
      <c r="I76" s="116"/>
      <c r="J76" s="116"/>
      <c r="K76" s="116"/>
      <c r="L76" s="116"/>
      <c r="M76" s="116"/>
      <c r="N76" s="116"/>
      <c r="O76" s="116"/>
      <c r="P76" s="116"/>
      <c r="Q76" s="116"/>
      <c r="R76" s="116"/>
    </row>
    <row r="77" spans="1:18">
      <c r="A77" s="195" t="s">
        <v>287</v>
      </c>
      <c r="B77" s="195"/>
      <c r="C77" s="195"/>
      <c r="D77" s="195"/>
      <c r="E77" s="195"/>
      <c r="F77" s="195"/>
      <c r="G77" s="195"/>
      <c r="H77" s="195"/>
      <c r="I77" s="195"/>
      <c r="J77" s="195"/>
      <c r="K77" s="195"/>
      <c r="L77" s="195"/>
      <c r="M77" s="195"/>
      <c r="N77" s="195"/>
      <c r="O77" s="195"/>
      <c r="P77" s="195"/>
      <c r="Q77" s="195"/>
      <c r="R77" s="195"/>
    </row>
    <row r="78" spans="1:18">
      <c r="A78" s="195"/>
      <c r="B78" s="195"/>
      <c r="C78" s="195"/>
      <c r="D78" s="195"/>
      <c r="E78" s="195"/>
      <c r="F78" s="195"/>
      <c r="G78" s="195"/>
      <c r="H78" s="195"/>
      <c r="I78" s="195"/>
      <c r="J78" s="195"/>
      <c r="K78" s="195"/>
      <c r="L78" s="195"/>
      <c r="M78" s="195"/>
      <c r="N78" s="195"/>
      <c r="O78" s="195"/>
      <c r="P78" s="195"/>
      <c r="Q78" s="195"/>
      <c r="R78" s="195"/>
    </row>
    <row r="79" spans="1:18">
      <c r="A79" s="87"/>
      <c r="B79" s="87"/>
      <c r="C79" s="87"/>
      <c r="D79" s="87"/>
      <c r="E79" s="87"/>
      <c r="F79" s="87"/>
      <c r="G79" s="87"/>
      <c r="H79" s="87"/>
      <c r="I79" s="87"/>
      <c r="J79" s="87"/>
      <c r="K79" s="87"/>
      <c r="L79" s="87"/>
      <c r="M79" s="87"/>
      <c r="N79" s="87"/>
      <c r="O79" s="87"/>
      <c r="P79" s="87"/>
      <c r="Q79" s="87"/>
      <c r="R79" s="87"/>
    </row>
    <row r="80" spans="1:18">
      <c r="A80" s="78" t="s">
        <v>27</v>
      </c>
    </row>
    <row r="81" spans="1:18">
      <c r="A81" s="78"/>
    </row>
    <row r="82" spans="1:18">
      <c r="A82" t="s">
        <v>289</v>
      </c>
    </row>
    <row r="84" spans="1:18">
      <c r="A84" t="s">
        <v>288</v>
      </c>
    </row>
    <row r="86" spans="1:18">
      <c r="A86" t="s">
        <v>28</v>
      </c>
    </row>
    <row r="88" spans="1:18">
      <c r="A88" t="s">
        <v>29</v>
      </c>
    </row>
    <row r="90" spans="1:18">
      <c r="A90" t="s">
        <v>30</v>
      </c>
    </row>
    <row r="92" spans="1:18">
      <c r="A92" t="s">
        <v>112</v>
      </c>
    </row>
    <row r="94" spans="1:18">
      <c r="A94" s="79" t="s">
        <v>315</v>
      </c>
      <c r="B94" s="80"/>
      <c r="C94" s="80"/>
      <c r="D94" s="80"/>
      <c r="E94" s="80"/>
      <c r="F94" s="80"/>
      <c r="G94" s="80"/>
      <c r="H94" s="80"/>
      <c r="I94" s="80"/>
      <c r="J94" s="80"/>
      <c r="K94" s="80"/>
      <c r="L94" s="80"/>
      <c r="M94" s="80"/>
      <c r="N94" s="80"/>
      <c r="O94" s="80"/>
      <c r="P94" s="80"/>
      <c r="Q94" s="80"/>
      <c r="R94" s="80"/>
    </row>
    <row r="95" spans="1:18" ht="15.75" customHeight="1">
      <c r="A95" s="196" t="s">
        <v>321</v>
      </c>
      <c r="B95" s="196"/>
      <c r="C95" s="196"/>
      <c r="D95" s="196"/>
      <c r="E95" s="196"/>
      <c r="F95" s="196"/>
      <c r="G95" s="196"/>
      <c r="H95" s="196"/>
      <c r="I95" s="196"/>
      <c r="J95" s="196"/>
      <c r="K95" s="196"/>
      <c r="L95" s="196"/>
      <c r="M95" s="196"/>
      <c r="N95" s="196"/>
      <c r="O95" s="196"/>
      <c r="P95" s="196"/>
      <c r="Q95" s="196"/>
      <c r="R95" s="196"/>
    </row>
    <row r="96" spans="1:18">
      <c r="A96" s="196"/>
      <c r="B96" s="196"/>
      <c r="C96" s="196"/>
      <c r="D96" s="196"/>
      <c r="E96" s="196"/>
      <c r="F96" s="196"/>
      <c r="G96" s="196"/>
      <c r="H96" s="196"/>
      <c r="I96" s="196"/>
      <c r="J96" s="196"/>
      <c r="K96" s="196"/>
      <c r="L96" s="196"/>
      <c r="M96" s="196"/>
      <c r="N96" s="196"/>
      <c r="O96" s="196"/>
      <c r="P96" s="196"/>
      <c r="Q96" s="196"/>
      <c r="R96" s="196"/>
    </row>
    <row r="97" spans="1:18">
      <c r="A97" s="196"/>
      <c r="B97" s="196"/>
      <c r="C97" s="196"/>
      <c r="D97" s="196"/>
      <c r="E97" s="196"/>
      <c r="F97" s="196"/>
      <c r="G97" s="196"/>
      <c r="H97" s="196"/>
      <c r="I97" s="196"/>
      <c r="J97" s="196"/>
      <c r="K97" s="196"/>
      <c r="L97" s="196"/>
      <c r="M97" s="196"/>
      <c r="N97" s="196"/>
      <c r="O97" s="196"/>
      <c r="P97" s="196"/>
      <c r="Q97" s="196"/>
      <c r="R97" s="196"/>
    </row>
    <row r="98" spans="1:18">
      <c r="A98" s="196"/>
      <c r="B98" s="196"/>
      <c r="C98" s="196"/>
      <c r="D98" s="196"/>
      <c r="E98" s="196"/>
      <c r="F98" s="196"/>
      <c r="G98" s="196"/>
      <c r="H98" s="196"/>
      <c r="I98" s="196"/>
      <c r="J98" s="196"/>
      <c r="K98" s="196"/>
      <c r="L98" s="196"/>
      <c r="M98" s="196"/>
      <c r="N98" s="196"/>
      <c r="O98" s="196"/>
      <c r="P98" s="196"/>
      <c r="Q98" s="196"/>
      <c r="R98" s="196"/>
    </row>
    <row r="99" spans="1:18">
      <c r="A99" s="196"/>
      <c r="B99" s="196"/>
      <c r="C99" s="196"/>
      <c r="D99" s="196"/>
      <c r="E99" s="196"/>
      <c r="F99" s="196"/>
      <c r="G99" s="196"/>
      <c r="H99" s="196"/>
      <c r="I99" s="196"/>
      <c r="J99" s="196"/>
      <c r="K99" s="196"/>
      <c r="L99" s="196"/>
      <c r="M99" s="196"/>
      <c r="N99" s="196"/>
      <c r="O99" s="196"/>
      <c r="P99" s="196"/>
      <c r="Q99" s="196"/>
      <c r="R99" s="196"/>
    </row>
    <row r="100" spans="1:18">
      <c r="A100" s="125"/>
      <c r="B100" s="125"/>
      <c r="C100" s="125"/>
      <c r="D100" s="125"/>
      <c r="E100" s="125"/>
      <c r="F100" s="125"/>
      <c r="G100" s="125"/>
      <c r="H100" s="125"/>
      <c r="I100" s="125"/>
      <c r="J100" s="125"/>
      <c r="K100" s="125"/>
      <c r="L100" s="125"/>
      <c r="M100" s="125"/>
      <c r="N100" s="125"/>
      <c r="O100" s="125"/>
      <c r="P100" s="125"/>
      <c r="Q100" s="125"/>
      <c r="R100" s="125"/>
    </row>
    <row r="101" spans="1:18">
      <c r="A101" s="81" t="s">
        <v>290</v>
      </c>
      <c r="B101" s="82"/>
      <c r="C101" s="82"/>
      <c r="D101" s="82"/>
      <c r="E101" s="82"/>
      <c r="F101" s="82"/>
      <c r="G101" s="82"/>
      <c r="H101" s="82"/>
      <c r="I101" s="82"/>
      <c r="J101" s="82"/>
      <c r="K101" s="82"/>
      <c r="L101" s="82"/>
      <c r="M101" s="82"/>
      <c r="N101" s="82"/>
      <c r="O101" s="82"/>
      <c r="P101" s="82"/>
      <c r="Q101" s="82"/>
      <c r="R101" s="82"/>
    </row>
    <row r="102" spans="1:18">
      <c r="A102" t="s">
        <v>31</v>
      </c>
    </row>
    <row r="104" spans="1:18">
      <c r="A104" t="s">
        <v>1696</v>
      </c>
    </row>
    <row r="106" spans="1:18">
      <c r="A106" s="192" t="s">
        <v>291</v>
      </c>
      <c r="B106" s="192"/>
      <c r="C106" s="192"/>
      <c r="D106" s="192"/>
      <c r="E106" s="192"/>
      <c r="F106" s="192"/>
      <c r="G106" s="192"/>
      <c r="H106" s="192"/>
      <c r="I106" s="192"/>
      <c r="J106" s="192"/>
      <c r="K106" s="192"/>
      <c r="L106" s="192"/>
      <c r="M106" s="192"/>
      <c r="N106" s="192"/>
      <c r="O106" s="192"/>
      <c r="P106" s="192"/>
      <c r="Q106" s="192"/>
      <c r="R106" s="192"/>
    </row>
    <row r="107" spans="1:18">
      <c r="A107" s="192"/>
      <c r="B107" s="192"/>
      <c r="C107" s="192"/>
      <c r="D107" s="192"/>
      <c r="E107" s="192"/>
      <c r="F107" s="192"/>
      <c r="G107" s="192"/>
      <c r="H107" s="192"/>
      <c r="I107" s="192"/>
      <c r="J107" s="192"/>
      <c r="K107" s="192"/>
      <c r="L107" s="192"/>
      <c r="M107" s="192"/>
      <c r="N107" s="192"/>
      <c r="O107" s="192"/>
      <c r="P107" s="192"/>
      <c r="Q107" s="192"/>
      <c r="R107" s="192"/>
    </row>
  </sheetData>
  <mergeCells count="10">
    <mergeCell ref="A106:R107"/>
    <mergeCell ref="A4:P5"/>
    <mergeCell ref="B9:Q10"/>
    <mergeCell ref="A59:R61"/>
    <mergeCell ref="A77:R78"/>
    <mergeCell ref="A40:R41"/>
    <mergeCell ref="A42:R43"/>
    <mergeCell ref="A18:R19"/>
    <mergeCell ref="A95:R99"/>
    <mergeCell ref="A73:R7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FB87C"/>
    <pageSetUpPr autoPageBreaks="0"/>
  </sheetPr>
  <dimension ref="A1:AG106"/>
  <sheetViews>
    <sheetView showGridLines="0" zoomScale="80" zoomScaleNormal="80" workbookViewId="0">
      <pane xSplit="1" ySplit="9" topLeftCell="B10" activePane="bottomRight" state="frozenSplit"/>
      <selection pane="topRight" activeCell="B1" sqref="B1"/>
      <selection pane="bottomLeft" activeCell="A5" sqref="A5"/>
      <selection pane="bottomRight" activeCell="B5" sqref="B5:E5"/>
    </sheetView>
  </sheetViews>
  <sheetFormatPr defaultColWidth="11" defaultRowHeight="15.75"/>
  <cols>
    <col min="1" max="1" width="38.625" style="68" customWidth="1"/>
    <col min="2" max="2" width="20.125" style="68" customWidth="1"/>
    <col min="3" max="3" width="24.5" style="68" bestFit="1" customWidth="1"/>
    <col min="4" max="4" width="25.5" style="68" customWidth="1"/>
    <col min="5" max="5" width="16.875" style="75" customWidth="1"/>
    <col min="6" max="6" width="3.875" style="68" customWidth="1"/>
    <col min="7" max="7" width="26.625" style="76" customWidth="1"/>
    <col min="8" max="8" width="10" style="68" bestFit="1" customWidth="1"/>
    <col min="9" max="9" width="30.375" style="68" customWidth="1"/>
    <col min="10" max="10" width="11" style="68"/>
    <col min="11" max="11" width="13.375" style="68" customWidth="1"/>
    <col min="12" max="12" width="3.125" style="68" customWidth="1"/>
    <col min="13" max="13" width="30.375" style="68" customWidth="1"/>
    <col min="14" max="14" width="12.375" style="68" customWidth="1"/>
    <col min="15" max="15" width="13.375" style="68" customWidth="1"/>
    <col min="16" max="16" width="3.125" style="68" customWidth="1"/>
    <col min="17" max="17" width="11" style="68"/>
    <col min="18" max="18" width="13.625" style="68" bestFit="1" customWidth="1"/>
    <col min="19" max="19" width="3.125" style="68" customWidth="1"/>
    <col min="20" max="20" width="20.375" style="68" customWidth="1"/>
    <col min="21" max="21" width="19.375" style="68" bestFit="1" customWidth="1"/>
    <col min="22" max="22" width="3.125" style="68" customWidth="1"/>
    <col min="23" max="23" width="19.5" style="68" customWidth="1"/>
    <col min="24" max="24" width="19.375" style="68" bestFit="1" customWidth="1"/>
    <col min="25" max="25" width="3.125" style="68" customWidth="1"/>
    <col min="26" max="26" width="18.125" style="68" customWidth="1"/>
    <col min="27" max="27" width="45.875" style="68" customWidth="1"/>
    <col min="28" max="28" width="2.875" style="68" customWidth="1"/>
    <col min="29" max="29" width="18" style="68" customWidth="1"/>
    <col min="30" max="30" width="46.125" style="68" customWidth="1"/>
    <col min="31" max="31" width="3.125" style="68" customWidth="1"/>
    <col min="32" max="33" width="51.375" style="68" customWidth="1"/>
    <col min="34" max="16384" width="11" style="68"/>
  </cols>
  <sheetData>
    <row r="1" spans="1:33" s="8" customFormat="1" ht="31.5">
      <c r="A1" s="199" t="s">
        <v>278</v>
      </c>
      <c r="B1" s="199"/>
      <c r="C1" s="199"/>
      <c r="D1" s="199"/>
      <c r="E1" s="199"/>
      <c r="F1" s="108"/>
      <c r="G1" s="201" t="s">
        <v>317</v>
      </c>
      <c r="H1" s="201"/>
      <c r="I1" s="201"/>
      <c r="J1" s="201"/>
      <c r="K1" s="201"/>
      <c r="L1" s="201"/>
      <c r="M1" s="201"/>
      <c r="N1" s="201"/>
      <c r="O1" s="201"/>
      <c r="P1" s="201"/>
      <c r="Q1" s="201"/>
      <c r="R1" s="201"/>
      <c r="S1" s="104"/>
      <c r="T1" s="101"/>
      <c r="U1" s="101"/>
      <c r="V1" s="7"/>
      <c r="W1" s="7"/>
      <c r="X1" s="7"/>
      <c r="Y1" s="60"/>
      <c r="Z1" s="7"/>
      <c r="AA1" s="6"/>
      <c r="AB1" s="6"/>
      <c r="AC1" s="6"/>
      <c r="AD1" s="6"/>
      <c r="AE1" s="7"/>
      <c r="AF1" s="6"/>
      <c r="AG1" s="6"/>
    </row>
    <row r="2" spans="1:33" s="8" customFormat="1" ht="21">
      <c r="A2" s="200"/>
      <c r="B2" s="200"/>
      <c r="C2" s="200"/>
      <c r="D2" s="200"/>
      <c r="E2" s="200"/>
      <c r="F2" s="13"/>
      <c r="G2" s="102" t="s">
        <v>280</v>
      </c>
      <c r="J2" s="102"/>
      <c r="K2" s="102"/>
      <c r="L2" s="102"/>
      <c r="M2" s="102"/>
      <c r="N2" s="102"/>
      <c r="O2" s="102"/>
      <c r="P2" s="102"/>
      <c r="Q2" s="102"/>
      <c r="R2" s="102"/>
      <c r="S2" s="14"/>
      <c r="T2" s="38"/>
      <c r="U2" s="12"/>
      <c r="V2" s="12"/>
      <c r="W2" s="12"/>
      <c r="X2" s="12"/>
      <c r="Y2" s="61"/>
      <c r="Z2" s="12"/>
      <c r="AA2" s="11"/>
      <c r="AB2" s="11"/>
      <c r="AC2" s="11"/>
      <c r="AD2" s="11"/>
      <c r="AE2" s="102"/>
      <c r="AF2" s="11"/>
      <c r="AG2" s="11"/>
    </row>
    <row r="3" spans="1:33" s="8" customFormat="1" ht="31.5">
      <c r="A3" s="197" t="s">
        <v>1694</v>
      </c>
      <c r="B3" s="198"/>
      <c r="C3" s="198"/>
      <c r="D3" s="198"/>
      <c r="E3" s="198"/>
      <c r="F3" s="13"/>
      <c r="G3" s="102" t="s">
        <v>1692</v>
      </c>
      <c r="J3" s="102"/>
      <c r="K3" s="102"/>
      <c r="L3" s="102"/>
      <c r="M3" s="102"/>
      <c r="N3" s="102"/>
      <c r="O3" s="102"/>
      <c r="P3" s="102"/>
      <c r="Q3" s="102"/>
      <c r="R3" s="102"/>
      <c r="S3" s="14"/>
      <c r="Y3" s="61"/>
      <c r="AA3" s="101"/>
      <c r="AB3" s="101"/>
      <c r="AC3" s="101"/>
      <c r="AD3" s="101"/>
      <c r="AE3" s="101"/>
      <c r="AF3" s="101"/>
      <c r="AG3" s="101"/>
    </row>
    <row r="4" spans="1:33" s="8" customFormat="1" ht="29.1" customHeight="1" thickBot="1">
      <c r="A4" s="90" t="s">
        <v>33</v>
      </c>
      <c r="B4" s="9" t="s">
        <v>80</v>
      </c>
      <c r="C4" s="10"/>
      <c r="D4" s="11"/>
      <c r="E4" s="11"/>
      <c r="F4" s="13"/>
      <c r="G4" s="102" t="s">
        <v>6</v>
      </c>
      <c r="J4" s="102"/>
      <c r="K4" s="102"/>
      <c r="L4" s="102"/>
      <c r="M4" s="102"/>
      <c r="N4" s="102"/>
      <c r="O4" s="102"/>
      <c r="P4" s="102"/>
      <c r="Q4" s="102"/>
      <c r="R4" s="102"/>
      <c r="S4" s="14"/>
      <c r="Y4" s="61"/>
      <c r="Z4" s="41"/>
      <c r="AA4" s="40"/>
      <c r="AB4" s="40"/>
      <c r="AC4" s="40"/>
      <c r="AD4" s="40"/>
      <c r="AE4" s="102"/>
      <c r="AF4" s="40"/>
      <c r="AG4" s="40"/>
    </row>
    <row r="5" spans="1:33" s="8" customFormat="1" ht="29.1" customHeight="1" thickBot="1">
      <c r="A5" s="145" t="s">
        <v>251</v>
      </c>
      <c r="B5" s="202"/>
      <c r="C5" s="203"/>
      <c r="D5" s="203"/>
      <c r="E5" s="204"/>
      <c r="F5" s="13"/>
      <c r="G5" s="102" t="s">
        <v>7</v>
      </c>
      <c r="J5" s="102"/>
      <c r="K5" s="102"/>
      <c r="L5" s="102"/>
      <c r="M5" s="102"/>
      <c r="N5" s="102"/>
      <c r="O5" s="102"/>
      <c r="P5" s="102"/>
      <c r="Q5" s="102"/>
      <c r="R5" s="102"/>
      <c r="S5" s="14"/>
      <c r="T5" s="37"/>
      <c r="U5" s="12"/>
      <c r="V5" s="12"/>
      <c r="W5" s="12"/>
      <c r="X5" s="12"/>
      <c r="Y5" s="61"/>
      <c r="Z5" s="42"/>
      <c r="AA5" s="40"/>
      <c r="AB5" s="40"/>
      <c r="AC5" s="40"/>
      <c r="AD5" s="40"/>
      <c r="AE5" s="102"/>
      <c r="AF5" s="40"/>
      <c r="AG5" s="40"/>
    </row>
    <row r="6" spans="1:33" s="8" customFormat="1" ht="28.5" customHeight="1">
      <c r="A6" s="54" t="s">
        <v>37</v>
      </c>
      <c r="B6" s="149"/>
      <c r="C6" s="146" t="s">
        <v>38</v>
      </c>
      <c r="D6" s="147" t="s">
        <v>209</v>
      </c>
      <c r="E6" s="148" t="str">
        <f>IF(ISBLANK(B5),"",VLOOKUP('Drop Down Menus'!N37,'Drop Down Menus'!G38:H81,2,FALSE))</f>
        <v/>
      </c>
      <c r="F6" s="13"/>
      <c r="G6" s="102" t="s">
        <v>8</v>
      </c>
      <c r="J6" s="102"/>
      <c r="K6" s="102"/>
      <c r="L6" s="102"/>
      <c r="M6" s="102"/>
      <c r="N6" s="102"/>
      <c r="O6" s="102"/>
      <c r="P6" s="102"/>
      <c r="Q6" s="102"/>
      <c r="R6" s="102"/>
      <c r="S6" s="14"/>
      <c r="T6" s="207" t="s">
        <v>36</v>
      </c>
      <c r="U6" s="207"/>
      <c r="V6" s="207"/>
      <c r="W6" s="207"/>
      <c r="X6" s="207"/>
      <c r="Y6" s="61"/>
      <c r="Z6" s="101" t="s">
        <v>281</v>
      </c>
      <c r="AA6" s="40"/>
      <c r="AB6" s="40"/>
      <c r="AC6" s="40"/>
      <c r="AD6" s="40"/>
      <c r="AE6" s="102"/>
      <c r="AF6" s="40"/>
      <c r="AG6" s="40"/>
    </row>
    <row r="7" spans="1:33" s="8" customFormat="1" ht="25.5" customHeight="1">
      <c r="A7" s="54" t="s">
        <v>39</v>
      </c>
      <c r="B7" s="150"/>
      <c r="C7" s="56" t="s">
        <v>38</v>
      </c>
      <c r="D7" s="11"/>
      <c r="E7" s="11"/>
      <c r="F7" s="13"/>
      <c r="G7" s="117" t="s">
        <v>309</v>
      </c>
      <c r="S7" s="14"/>
      <c r="Y7" s="61"/>
    </row>
    <row r="8" spans="1:33" s="8" customFormat="1" ht="25.5" customHeight="1">
      <c r="A8" s="54" t="s">
        <v>40</v>
      </c>
      <c r="B8" s="151"/>
      <c r="C8" s="55" t="s">
        <v>41</v>
      </c>
      <c r="D8" s="11"/>
      <c r="E8" s="11"/>
      <c r="F8" s="13"/>
      <c r="I8" s="205" t="s">
        <v>42</v>
      </c>
      <c r="J8" s="205"/>
      <c r="K8" s="205"/>
      <c r="L8" s="12"/>
      <c r="M8" s="206" t="s">
        <v>43</v>
      </c>
      <c r="N8" s="206"/>
      <c r="O8" s="206"/>
      <c r="P8" s="12"/>
      <c r="S8" s="14"/>
      <c r="T8" s="205" t="s">
        <v>42</v>
      </c>
      <c r="U8" s="205"/>
      <c r="V8" s="12"/>
      <c r="W8" s="206" t="s">
        <v>43</v>
      </c>
      <c r="X8" s="206"/>
      <c r="Y8" s="61"/>
      <c r="Z8" s="205" t="s">
        <v>42</v>
      </c>
      <c r="AA8" s="205"/>
      <c r="AB8" s="59"/>
      <c r="AC8" s="206" t="s">
        <v>43</v>
      </c>
      <c r="AD8" s="206"/>
      <c r="AE8" s="12"/>
      <c r="AF8" s="59"/>
      <c r="AG8" s="59"/>
    </row>
    <row r="9" spans="1:33" s="3" customFormat="1" ht="94.5">
      <c r="A9" s="15" t="s">
        <v>44</v>
      </c>
      <c r="B9" s="185" t="s">
        <v>561</v>
      </c>
      <c r="C9" s="1" t="s">
        <v>46</v>
      </c>
      <c r="D9" s="26" t="s">
        <v>113</v>
      </c>
      <c r="E9" s="26" t="s">
        <v>562</v>
      </c>
      <c r="F9" s="2"/>
      <c r="G9" s="26" t="s">
        <v>47</v>
      </c>
      <c r="H9" s="26" t="s">
        <v>279</v>
      </c>
      <c r="I9" s="103" t="s">
        <v>270</v>
      </c>
      <c r="J9" s="26" t="s">
        <v>116</v>
      </c>
      <c r="K9" s="26" t="s">
        <v>318</v>
      </c>
      <c r="L9" s="26"/>
      <c r="M9" s="103" t="s">
        <v>271</v>
      </c>
      <c r="N9" s="26" t="s">
        <v>117</v>
      </c>
      <c r="O9" s="26" t="s">
        <v>318</v>
      </c>
      <c r="P9" s="26"/>
      <c r="Q9" s="26" t="s">
        <v>49</v>
      </c>
      <c r="R9" s="26" t="s">
        <v>50</v>
      </c>
      <c r="S9" s="26"/>
      <c r="T9" s="26" t="s">
        <v>51</v>
      </c>
      <c r="U9" s="26" t="s">
        <v>52</v>
      </c>
      <c r="V9" s="26"/>
      <c r="W9" s="26" t="s">
        <v>51</v>
      </c>
      <c r="X9" s="26" t="s">
        <v>52</v>
      </c>
      <c r="Y9" s="2"/>
      <c r="Z9" s="26" t="s">
        <v>114</v>
      </c>
      <c r="AA9" s="26" t="s">
        <v>316</v>
      </c>
      <c r="AB9" s="16"/>
      <c r="AC9" s="26" t="s">
        <v>114</v>
      </c>
      <c r="AD9" s="26" t="s">
        <v>316</v>
      </c>
      <c r="AE9" s="26"/>
      <c r="AF9" s="26" t="s">
        <v>282</v>
      </c>
      <c r="AG9" s="26" t="s">
        <v>115</v>
      </c>
    </row>
    <row r="10" spans="1:33">
      <c r="A10" s="65"/>
      <c r="B10" s="33"/>
      <c r="C10" s="33"/>
      <c r="D10" s="65"/>
      <c r="E10" s="168"/>
      <c r="F10" s="66"/>
      <c r="G10" s="33"/>
      <c r="H10" s="33"/>
      <c r="I10" s="33"/>
      <c r="J10" s="33"/>
      <c r="K10" s="107" t="str">
        <f>IF(AND(B10&lt;&gt;"",I10="Sabbatical- Calendar Year"),"",IF(AND(B10&lt;&gt;"",I10="Sabbatical- Academic Year"),"",IF(ISBLANK(J10),"",IF(OR(I10="Course Buyout- Fall",I10="Leave of Absence- Fall",I10="Phased Retirement- Fall",I10="Research Semester- Fall",I10="Sabbatical- Academic Year",I10="Sabbatical- Calendar Year",I10="Sabbatical- Fall Semester",I10="Sabbatical- Spring Semester",I10="Differentiated Workload- Fall",I10="Reappointment Release- Fall",I10="Resignation/Retirement- Fall"),J10*$E$6,""))))</f>
        <v/>
      </c>
      <c r="L10" s="19"/>
      <c r="M10" s="33"/>
      <c r="N10" s="33"/>
      <c r="O10" s="107" t="str">
        <f>IF(AND(B10&lt;&gt;"",M10="Sabbatical- Calendar Year"),"",IF(AND(B10&lt;&gt;"",M10="Sabbatical- Academic Year"),"",IF(ISBLANK(N10),"",IF(OR(M10="Course Buyout- Spring",M10="Leave of Absence- Spring",M10="Phased Retirement- Spring",M10="Research Semester- Spring",M10="Sabbatical- Academic Year",M10="Sabbatical- Calendar Year",M10="Sabbatical- Fall Semester",M10="Sabbatical- Spring Semester",M10="Differentiated Workload- Spring",M10="Reappointment Release- Spring",M10="Resignation/Retirement- Spring"),N10*$E$6,""))))</f>
        <v/>
      </c>
      <c r="P10" s="19"/>
      <c r="Q10" s="67" t="str">
        <f>IF(ISBLANK(E10),"",E10-H10-J10-N10)</f>
        <v/>
      </c>
      <c r="R10" s="65"/>
      <c r="S10" s="18"/>
      <c r="T10" s="65"/>
      <c r="U10" s="33"/>
      <c r="V10" s="19"/>
      <c r="W10" s="65"/>
      <c r="X10" s="33"/>
      <c r="Y10" s="19"/>
      <c r="Z10" s="65"/>
      <c r="AA10" s="33"/>
      <c r="AB10" s="20"/>
      <c r="AC10" s="65"/>
      <c r="AD10" s="33"/>
      <c r="AE10" s="19"/>
      <c r="AF10" s="33"/>
      <c r="AG10" s="33"/>
    </row>
    <row r="11" spans="1:33">
      <c r="A11" s="65"/>
      <c r="B11" s="33"/>
      <c r="C11" s="33"/>
      <c r="D11" s="65"/>
      <c r="E11" s="168"/>
      <c r="F11" s="66"/>
      <c r="G11" s="33"/>
      <c r="H11" s="33"/>
      <c r="I11" s="33"/>
      <c r="J11" s="33"/>
      <c r="K11" s="107" t="str">
        <f>IF(AND(B11&lt;&gt;"",I11="Sabbatical- Calendar Year"),"",IF(AND(B11&lt;&gt;"",I11="Sabbatical- Academic Year"),"",IF(ISBLANK(J11),"",IF(OR(I11="Course Buyout- Fall",I11="Leave of Absence- Fall",I11="Phased Retirement- Fall",I11="Research Semester- Fall",I11="Sabbatical- Academic Year",I11="Sabbatical- Calendar Year",I11="Sabbatical- Fall Semester",I11="Sabbatical- Spring Semester",I11="Differentiated Workload- Fall",I11="Reappointment Release- Fall",I11="Resignation/Retirement- Fall"),J11*$E$6,""))))</f>
        <v/>
      </c>
      <c r="L11" s="19"/>
      <c r="M11" s="33"/>
      <c r="N11" s="33"/>
      <c r="O11" s="107" t="str">
        <f t="shared" ref="O11:O24" si="0">IF(AND(B11&lt;&gt;"",M11="Sabbatical- Calendar Year"),"",IF(AND(B11&lt;&gt;"",M11="Sabbatical- Academic Year"),"",IF(ISBLANK(N11),"",IF(OR(M11="Course Buyout- Spring",M11="Leave of Absence- Spring",M11="Phased Retirement- Spring",M11="Research Semester- Spring",M11="Sabbatical- Academic Year",M11="Sabbatical- Calendar Year",M11="Sabbatical- Fall Semester",M11="Sabbatical- Spring Semester",M11="Differentiated Workload- Spring",M11="Reappointment Release- Spring",M11="Resignation/Retirement- Spring"),N11*$E$6,""))))</f>
        <v/>
      </c>
      <c r="P11" s="19"/>
      <c r="Q11" s="67" t="str">
        <f t="shared" ref="Q11:Q24" si="1">IF(ISBLANK(E11),"",E11-H11-J11-N11)</f>
        <v/>
      </c>
      <c r="R11" s="65"/>
      <c r="S11" s="18"/>
      <c r="T11" s="65"/>
      <c r="U11" s="33"/>
      <c r="V11" s="19"/>
      <c r="W11" s="65"/>
      <c r="X11" s="33"/>
      <c r="Y11" s="19"/>
      <c r="Z11" s="65"/>
      <c r="AA11" s="33"/>
      <c r="AB11" s="20"/>
      <c r="AC11" s="65"/>
      <c r="AD11" s="33"/>
      <c r="AE11" s="19"/>
      <c r="AF11" s="33"/>
      <c r="AG11" s="33"/>
    </row>
    <row r="12" spans="1:33">
      <c r="A12" s="65"/>
      <c r="B12" s="33"/>
      <c r="C12" s="33"/>
      <c r="D12" s="65"/>
      <c r="E12" s="168"/>
      <c r="F12" s="66"/>
      <c r="G12" s="33"/>
      <c r="H12" s="33"/>
      <c r="I12" s="33"/>
      <c r="J12" s="33"/>
      <c r="K12" s="107" t="str">
        <f t="shared" ref="K12:K24" si="2">IF(AND(B12&lt;&gt;"",I12="Sabbatical- Calendar Year"),"",IF(AND(B12&lt;&gt;"",I12="Sabbatical- Academic Year"),"",IF(ISBLANK(J12),"",IF(OR(I12="Course Buyout- Fall",I12="Leave of Absence- Fall",I12="Phased Retirement- Fall",I12="Research Semester- Fall",I12="Sabbatical- Academic Year",I12="Sabbatical- Calendar Year",I12="Sabbatical- Fall Semester",I12="Sabbatical- Spring Semester",I12="Differentiated Workload- Fall",I12="Reappointment Release- Fall",I12="Resignation/Retirement- Fall"),J12*$E$6,""))))</f>
        <v/>
      </c>
      <c r="L12" s="19"/>
      <c r="M12" s="33"/>
      <c r="N12" s="33"/>
      <c r="O12" s="107" t="str">
        <f t="shared" si="0"/>
        <v/>
      </c>
      <c r="P12" s="19"/>
      <c r="Q12" s="67" t="str">
        <f t="shared" si="1"/>
        <v/>
      </c>
      <c r="R12" s="65"/>
      <c r="S12" s="18"/>
      <c r="T12" s="65"/>
      <c r="U12" s="33"/>
      <c r="V12" s="19"/>
      <c r="W12" s="65"/>
      <c r="X12" s="33"/>
      <c r="Y12" s="19"/>
      <c r="Z12" s="65"/>
      <c r="AA12" s="33"/>
      <c r="AB12" s="20"/>
      <c r="AC12" s="65"/>
      <c r="AD12" s="33"/>
      <c r="AE12" s="19"/>
      <c r="AF12" s="33"/>
      <c r="AG12" s="33"/>
    </row>
    <row r="13" spans="1:33">
      <c r="A13" s="65"/>
      <c r="B13" s="33"/>
      <c r="C13" s="33"/>
      <c r="D13" s="65"/>
      <c r="E13" s="168"/>
      <c r="F13" s="66"/>
      <c r="G13" s="33"/>
      <c r="H13" s="33"/>
      <c r="I13" s="33"/>
      <c r="J13" s="33"/>
      <c r="K13" s="107" t="str">
        <f t="shared" si="2"/>
        <v/>
      </c>
      <c r="L13" s="19"/>
      <c r="M13" s="33"/>
      <c r="N13" s="33"/>
      <c r="O13" s="107" t="str">
        <f t="shared" si="0"/>
        <v/>
      </c>
      <c r="P13" s="19"/>
      <c r="Q13" s="67" t="str">
        <f t="shared" si="1"/>
        <v/>
      </c>
      <c r="R13" s="65"/>
      <c r="S13" s="18"/>
      <c r="T13" s="65"/>
      <c r="U13" s="33"/>
      <c r="V13" s="19"/>
      <c r="W13" s="65"/>
      <c r="X13" s="33"/>
      <c r="Y13" s="19"/>
      <c r="Z13" s="65"/>
      <c r="AA13" s="33"/>
      <c r="AB13" s="20"/>
      <c r="AC13" s="65"/>
      <c r="AD13" s="33"/>
      <c r="AE13" s="19"/>
      <c r="AF13" s="33"/>
      <c r="AG13" s="33"/>
    </row>
    <row r="14" spans="1:33">
      <c r="A14" s="65"/>
      <c r="B14" s="33"/>
      <c r="C14" s="33"/>
      <c r="D14" s="65"/>
      <c r="E14" s="168"/>
      <c r="F14" s="66"/>
      <c r="G14" s="33"/>
      <c r="H14" s="33"/>
      <c r="I14" s="33"/>
      <c r="J14" s="33"/>
      <c r="K14" s="107" t="str">
        <f t="shared" si="2"/>
        <v/>
      </c>
      <c r="L14" s="19"/>
      <c r="M14" s="33"/>
      <c r="N14" s="33"/>
      <c r="O14" s="107" t="str">
        <f t="shared" si="0"/>
        <v/>
      </c>
      <c r="P14" s="19"/>
      <c r="Q14" s="67" t="str">
        <f t="shared" si="1"/>
        <v/>
      </c>
      <c r="R14" s="65"/>
      <c r="S14" s="18"/>
      <c r="T14" s="65"/>
      <c r="U14" s="33"/>
      <c r="V14" s="19"/>
      <c r="W14" s="65"/>
      <c r="X14" s="33"/>
      <c r="Y14" s="19"/>
      <c r="Z14" s="65"/>
      <c r="AA14" s="33"/>
      <c r="AB14" s="20"/>
      <c r="AC14" s="65"/>
      <c r="AD14" s="33"/>
      <c r="AE14" s="19"/>
      <c r="AF14" s="33"/>
      <c r="AG14" s="33"/>
    </row>
    <row r="15" spans="1:33">
      <c r="A15" s="65"/>
      <c r="B15" s="33"/>
      <c r="C15" s="33"/>
      <c r="D15" s="65"/>
      <c r="E15" s="168"/>
      <c r="F15" s="66"/>
      <c r="G15" s="33"/>
      <c r="H15" s="33"/>
      <c r="I15" s="33"/>
      <c r="J15" s="33"/>
      <c r="K15" s="107" t="str">
        <f t="shared" si="2"/>
        <v/>
      </c>
      <c r="L15" s="19"/>
      <c r="M15" s="33"/>
      <c r="N15" s="33"/>
      <c r="O15" s="107" t="str">
        <f t="shared" si="0"/>
        <v/>
      </c>
      <c r="P15" s="19"/>
      <c r="Q15" s="67" t="str">
        <f t="shared" si="1"/>
        <v/>
      </c>
      <c r="R15" s="65"/>
      <c r="S15" s="18"/>
      <c r="T15" s="65"/>
      <c r="U15" s="33"/>
      <c r="V15" s="19"/>
      <c r="W15" s="65"/>
      <c r="X15" s="33"/>
      <c r="Y15" s="19"/>
      <c r="Z15" s="65"/>
      <c r="AA15" s="33"/>
      <c r="AB15" s="20"/>
      <c r="AC15" s="65"/>
      <c r="AD15" s="33"/>
      <c r="AE15" s="19"/>
      <c r="AF15" s="33"/>
      <c r="AG15" s="33"/>
    </row>
    <row r="16" spans="1:33">
      <c r="A16" s="65"/>
      <c r="B16" s="33"/>
      <c r="C16" s="33"/>
      <c r="D16" s="65"/>
      <c r="E16" s="168"/>
      <c r="F16" s="66"/>
      <c r="G16" s="33"/>
      <c r="H16" s="33"/>
      <c r="I16" s="33"/>
      <c r="J16" s="33"/>
      <c r="K16" s="107" t="str">
        <f t="shared" si="2"/>
        <v/>
      </c>
      <c r="L16" s="19"/>
      <c r="M16" s="33"/>
      <c r="N16" s="33"/>
      <c r="O16" s="107" t="str">
        <f t="shared" si="0"/>
        <v/>
      </c>
      <c r="P16" s="19"/>
      <c r="Q16" s="67" t="str">
        <f t="shared" si="1"/>
        <v/>
      </c>
      <c r="R16" s="65"/>
      <c r="S16" s="18"/>
      <c r="T16" s="65"/>
      <c r="U16" s="33"/>
      <c r="V16" s="19"/>
      <c r="W16" s="65"/>
      <c r="X16" s="33"/>
      <c r="Y16" s="19"/>
      <c r="Z16" s="65"/>
      <c r="AA16" s="33"/>
      <c r="AB16" s="20"/>
      <c r="AC16" s="65"/>
      <c r="AD16" s="33"/>
      <c r="AE16" s="19"/>
      <c r="AF16" s="33"/>
      <c r="AG16" s="33"/>
    </row>
    <row r="17" spans="1:33">
      <c r="A17" s="65"/>
      <c r="B17" s="33"/>
      <c r="C17" s="33"/>
      <c r="D17" s="65"/>
      <c r="E17" s="168"/>
      <c r="F17" s="66"/>
      <c r="G17" s="33"/>
      <c r="H17" s="33"/>
      <c r="I17" s="33"/>
      <c r="J17" s="33"/>
      <c r="K17" s="107" t="str">
        <f t="shared" si="2"/>
        <v/>
      </c>
      <c r="L17" s="19"/>
      <c r="M17" s="33"/>
      <c r="N17" s="33"/>
      <c r="O17" s="107" t="str">
        <f t="shared" si="0"/>
        <v/>
      </c>
      <c r="P17" s="19"/>
      <c r="Q17" s="67" t="str">
        <f t="shared" si="1"/>
        <v/>
      </c>
      <c r="R17" s="65"/>
      <c r="S17" s="18"/>
      <c r="T17" s="65"/>
      <c r="U17" s="33"/>
      <c r="V17" s="19"/>
      <c r="W17" s="65"/>
      <c r="X17" s="33"/>
      <c r="Y17" s="19"/>
      <c r="Z17" s="65"/>
      <c r="AA17" s="33"/>
      <c r="AB17" s="20"/>
      <c r="AC17" s="65"/>
      <c r="AD17" s="33"/>
      <c r="AE17" s="19"/>
      <c r="AF17" s="33"/>
      <c r="AG17" s="33"/>
    </row>
    <row r="18" spans="1:33">
      <c r="A18" s="65"/>
      <c r="B18" s="33"/>
      <c r="C18" s="33"/>
      <c r="D18" s="65"/>
      <c r="E18" s="168"/>
      <c r="F18" s="66"/>
      <c r="G18" s="33"/>
      <c r="H18" s="33"/>
      <c r="I18" s="33"/>
      <c r="J18" s="33"/>
      <c r="K18" s="107" t="str">
        <f t="shared" si="2"/>
        <v/>
      </c>
      <c r="L18" s="19"/>
      <c r="M18" s="33"/>
      <c r="N18" s="33"/>
      <c r="O18" s="107" t="str">
        <f t="shared" si="0"/>
        <v/>
      </c>
      <c r="P18" s="19"/>
      <c r="Q18" s="67" t="str">
        <f t="shared" si="1"/>
        <v/>
      </c>
      <c r="R18" s="65"/>
      <c r="S18" s="18"/>
      <c r="T18" s="65"/>
      <c r="U18" s="33"/>
      <c r="V18" s="19"/>
      <c r="W18" s="65"/>
      <c r="X18" s="33"/>
      <c r="Y18" s="19"/>
      <c r="Z18" s="65"/>
      <c r="AA18" s="33"/>
      <c r="AB18" s="20"/>
      <c r="AC18" s="65"/>
      <c r="AD18" s="33"/>
      <c r="AE18" s="19"/>
      <c r="AF18" s="33"/>
      <c r="AG18" s="33"/>
    </row>
    <row r="19" spans="1:33">
      <c r="A19" s="69"/>
      <c r="B19" s="35"/>
      <c r="C19" s="33"/>
      <c r="D19" s="65"/>
      <c r="E19" s="168"/>
      <c r="F19" s="66"/>
      <c r="G19" s="33"/>
      <c r="H19" s="35"/>
      <c r="I19" s="33"/>
      <c r="J19" s="35"/>
      <c r="K19" s="107" t="str">
        <f t="shared" si="2"/>
        <v/>
      </c>
      <c r="L19" s="19"/>
      <c r="M19" s="33"/>
      <c r="N19" s="35"/>
      <c r="O19" s="107" t="str">
        <f t="shared" si="0"/>
        <v/>
      </c>
      <c r="P19" s="19"/>
      <c r="Q19" s="67" t="str">
        <f t="shared" si="1"/>
        <v/>
      </c>
      <c r="R19" s="65"/>
      <c r="S19" s="18"/>
      <c r="T19" s="69"/>
      <c r="U19" s="35"/>
      <c r="V19" s="19"/>
      <c r="W19" s="69"/>
      <c r="X19" s="35"/>
      <c r="Y19" s="19"/>
      <c r="Z19" s="65"/>
      <c r="AA19" s="35"/>
      <c r="AB19" s="20"/>
      <c r="AC19" s="65"/>
      <c r="AD19" s="35"/>
      <c r="AE19" s="19"/>
      <c r="AF19" s="33"/>
      <c r="AG19" s="33"/>
    </row>
    <row r="20" spans="1:33">
      <c r="A20" s="65"/>
      <c r="B20" s="33"/>
      <c r="C20" s="33"/>
      <c r="D20" s="65"/>
      <c r="E20" s="168"/>
      <c r="F20" s="66"/>
      <c r="G20" s="33"/>
      <c r="H20" s="33"/>
      <c r="I20" s="33"/>
      <c r="J20" s="33"/>
      <c r="K20" s="107" t="str">
        <f t="shared" si="2"/>
        <v/>
      </c>
      <c r="L20" s="19"/>
      <c r="M20" s="33"/>
      <c r="N20" s="33"/>
      <c r="O20" s="107" t="str">
        <f t="shared" si="0"/>
        <v/>
      </c>
      <c r="P20" s="19"/>
      <c r="Q20" s="67" t="str">
        <f t="shared" si="1"/>
        <v/>
      </c>
      <c r="R20" s="65"/>
      <c r="S20" s="18"/>
      <c r="T20" s="65"/>
      <c r="U20" s="33"/>
      <c r="V20" s="19"/>
      <c r="W20" s="65"/>
      <c r="X20" s="33"/>
      <c r="Y20" s="19"/>
      <c r="Z20" s="65"/>
      <c r="AA20" s="33"/>
      <c r="AB20" s="20"/>
      <c r="AC20" s="65"/>
      <c r="AD20" s="33"/>
      <c r="AE20" s="19"/>
      <c r="AF20" s="33"/>
      <c r="AG20" s="33"/>
    </row>
    <row r="21" spans="1:33">
      <c r="A21" s="65"/>
      <c r="B21" s="33"/>
      <c r="C21" s="33"/>
      <c r="D21" s="65"/>
      <c r="E21" s="168"/>
      <c r="F21" s="66"/>
      <c r="G21" s="33"/>
      <c r="H21" s="33"/>
      <c r="I21" s="33"/>
      <c r="J21" s="33"/>
      <c r="K21" s="107" t="str">
        <f t="shared" si="2"/>
        <v/>
      </c>
      <c r="L21" s="19"/>
      <c r="M21" s="33"/>
      <c r="N21" s="33"/>
      <c r="O21" s="107" t="str">
        <f t="shared" si="0"/>
        <v/>
      </c>
      <c r="P21" s="19"/>
      <c r="Q21" s="67" t="str">
        <f t="shared" si="1"/>
        <v/>
      </c>
      <c r="R21" s="65"/>
      <c r="S21" s="18"/>
      <c r="T21" s="65"/>
      <c r="U21" s="33"/>
      <c r="V21" s="19"/>
      <c r="W21" s="65"/>
      <c r="X21" s="33"/>
      <c r="Y21" s="19"/>
      <c r="Z21" s="65"/>
      <c r="AA21" s="33"/>
      <c r="AB21" s="20"/>
      <c r="AC21" s="65"/>
      <c r="AD21" s="33"/>
      <c r="AE21" s="19"/>
      <c r="AF21" s="33"/>
      <c r="AG21" s="33"/>
    </row>
    <row r="22" spans="1:33">
      <c r="A22" s="65"/>
      <c r="B22" s="33"/>
      <c r="C22" s="33"/>
      <c r="D22" s="65"/>
      <c r="E22" s="168"/>
      <c r="F22" s="66"/>
      <c r="G22" s="33"/>
      <c r="H22" s="33"/>
      <c r="I22" s="33"/>
      <c r="J22" s="33"/>
      <c r="K22" s="107" t="str">
        <f t="shared" si="2"/>
        <v/>
      </c>
      <c r="L22" s="19"/>
      <c r="M22" s="33"/>
      <c r="N22" s="33"/>
      <c r="O22" s="107" t="str">
        <f t="shared" si="0"/>
        <v/>
      </c>
      <c r="P22" s="19"/>
      <c r="Q22" s="67" t="str">
        <f t="shared" si="1"/>
        <v/>
      </c>
      <c r="R22" s="65"/>
      <c r="S22" s="18"/>
      <c r="T22" s="65"/>
      <c r="U22" s="33"/>
      <c r="V22" s="19"/>
      <c r="W22" s="65"/>
      <c r="X22" s="33"/>
      <c r="Y22" s="19"/>
      <c r="Z22" s="65"/>
      <c r="AA22" s="33"/>
      <c r="AB22" s="20"/>
      <c r="AC22" s="65"/>
      <c r="AD22" s="33"/>
      <c r="AE22" s="19"/>
      <c r="AF22" s="33"/>
      <c r="AG22" s="33"/>
    </row>
    <row r="23" spans="1:33">
      <c r="A23" s="69"/>
      <c r="B23" s="35"/>
      <c r="C23" s="33"/>
      <c r="D23" s="65"/>
      <c r="E23" s="168"/>
      <c r="F23" s="66"/>
      <c r="G23" s="33"/>
      <c r="H23" s="35"/>
      <c r="I23" s="33"/>
      <c r="J23" s="35"/>
      <c r="K23" s="107" t="str">
        <f t="shared" si="2"/>
        <v/>
      </c>
      <c r="L23" s="19"/>
      <c r="M23" s="33"/>
      <c r="N23" s="35"/>
      <c r="O23" s="107" t="str">
        <f t="shared" si="0"/>
        <v/>
      </c>
      <c r="P23" s="19"/>
      <c r="Q23" s="67" t="str">
        <f t="shared" si="1"/>
        <v/>
      </c>
      <c r="R23" s="65"/>
      <c r="S23" s="18"/>
      <c r="T23" s="69"/>
      <c r="U23" s="35"/>
      <c r="V23" s="19"/>
      <c r="W23" s="69"/>
      <c r="X23" s="35"/>
      <c r="Y23" s="19"/>
      <c r="Z23" s="65"/>
      <c r="AA23" s="35"/>
      <c r="AB23" s="20"/>
      <c r="AC23" s="65"/>
      <c r="AD23" s="35"/>
      <c r="AE23" s="19"/>
      <c r="AF23" s="33"/>
      <c r="AG23" s="33"/>
    </row>
    <row r="24" spans="1:33">
      <c r="A24" s="69"/>
      <c r="B24" s="35"/>
      <c r="C24" s="33"/>
      <c r="D24" s="65"/>
      <c r="E24" s="168"/>
      <c r="F24" s="66"/>
      <c r="G24" s="33"/>
      <c r="H24" s="35"/>
      <c r="I24" s="33"/>
      <c r="J24" s="35"/>
      <c r="K24" s="107" t="str">
        <f t="shared" si="2"/>
        <v/>
      </c>
      <c r="L24" s="19"/>
      <c r="M24" s="33"/>
      <c r="N24" s="35"/>
      <c r="O24" s="107" t="str">
        <f t="shared" si="0"/>
        <v/>
      </c>
      <c r="P24" s="19"/>
      <c r="Q24" s="67" t="str">
        <f t="shared" si="1"/>
        <v/>
      </c>
      <c r="R24" s="65"/>
      <c r="S24" s="18"/>
      <c r="T24" s="69"/>
      <c r="U24" s="35"/>
      <c r="V24" s="19"/>
      <c r="W24" s="69"/>
      <c r="X24" s="35"/>
      <c r="Y24" s="19"/>
      <c r="Z24" s="65"/>
      <c r="AA24" s="35"/>
      <c r="AB24" s="20"/>
      <c r="AC24" s="65"/>
      <c r="AD24" s="35"/>
      <c r="AE24" s="19"/>
      <c r="AF24" s="33"/>
      <c r="AG24" s="33"/>
    </row>
    <row r="25" spans="1:33" s="71" customFormat="1">
      <c r="A25" s="70"/>
      <c r="B25" s="4"/>
      <c r="C25" s="4"/>
      <c r="D25" s="169"/>
      <c r="E25" s="169"/>
      <c r="F25" s="4"/>
      <c r="G25" s="169"/>
      <c r="H25" s="169"/>
      <c r="I25" s="169"/>
      <c r="J25" s="169"/>
      <c r="K25" s="169"/>
      <c r="L25" s="169"/>
      <c r="M25" s="169"/>
      <c r="N25" s="169"/>
      <c r="O25" s="169"/>
      <c r="P25" s="169"/>
      <c r="Q25" s="169"/>
      <c r="R25" s="169"/>
      <c r="S25" s="20"/>
      <c r="T25" s="169"/>
      <c r="U25" s="169"/>
      <c r="V25" s="169"/>
      <c r="W25" s="169"/>
      <c r="X25" s="169"/>
      <c r="Y25" s="4"/>
      <c r="Z25" s="4"/>
      <c r="AA25" s="4"/>
      <c r="AB25" s="4"/>
      <c r="AC25" s="4"/>
      <c r="AD25" s="4"/>
      <c r="AE25" s="169"/>
      <c r="AF25" s="39"/>
      <c r="AG25" s="20"/>
    </row>
    <row r="26" spans="1:33">
      <c r="A26" s="65"/>
      <c r="B26" s="33"/>
      <c r="C26" s="33"/>
      <c r="D26" s="65"/>
      <c r="E26" s="168"/>
      <c r="F26" s="66"/>
      <c r="G26" s="33"/>
      <c r="H26" s="33"/>
      <c r="I26" s="33"/>
      <c r="J26" s="33"/>
      <c r="K26" s="107" t="str">
        <f>IF(AND(B26&lt;&gt;"",I26="Sabbatical- Calendar Year"),"",IF(AND(B26&lt;&gt;"",I26="Sabbatical- Academic Year"),"",IF(ISBLANK(J26),"",IF(OR(I26="Course Buyout- Fall",I26="Leave of Absence- Fall",I26="Phased Retirement- Fall",I26="Research Semester- Fall",I26="Sabbatical- Academic Year",I26="Sabbatical- Calendar Year",I26="Sabbatical- Fall Semester",I26="Sabbatical- Spring Semester",I26="Differentiated Workload- Fall",I26="Reappointment Release- Fall",I26="Resignation/Retirement- Fall"),J26*$E$6,""))))</f>
        <v/>
      </c>
      <c r="L26" s="19"/>
      <c r="M26" s="33"/>
      <c r="N26" s="33"/>
      <c r="O26" s="107" t="str">
        <f>IF(AND(B26&lt;&gt;"",M26="Sabbatical- Calendar Year"),"",IF(AND(B26&lt;&gt;"",M26="Sabbatical- Academic Year"),"",IF(ISBLANK(N26),"",IF(OR(M26="Course Buyout- Spring",M26="Leave of Absence- Spring",M26="Phased Retirement- Spring",M26="Research Semester- Spring",M26="Sabbatical- Academic Year",M26="Sabbatical- Calendar Year",M26="Sabbatical- Fall Semester",M26="Sabbatical- Spring Semester",M26="Differentiated Workload- Spring",M26="Reappointment Release- Spring",M26="Resignation/Retirement- Spring"),N26*$E$6,""))))</f>
        <v/>
      </c>
      <c r="P26" s="19"/>
      <c r="Q26" s="67" t="str">
        <f>IF(ISBLANK(E26),"",E26-H26-J26-N26)</f>
        <v/>
      </c>
      <c r="R26" s="65"/>
      <c r="S26" s="18"/>
      <c r="T26" s="65"/>
      <c r="U26" s="33"/>
      <c r="V26" s="19"/>
      <c r="W26" s="65"/>
      <c r="X26" s="33"/>
      <c r="Y26" s="19"/>
      <c r="Z26" s="65"/>
      <c r="AA26" s="33"/>
      <c r="AB26" s="20"/>
      <c r="AC26" s="65"/>
      <c r="AD26" s="33"/>
      <c r="AE26" s="19"/>
      <c r="AF26" s="33"/>
      <c r="AG26" s="33"/>
    </row>
    <row r="27" spans="1:33">
      <c r="A27" s="65"/>
      <c r="B27" s="33"/>
      <c r="C27" s="33"/>
      <c r="D27" s="65"/>
      <c r="E27" s="168"/>
      <c r="F27" s="66"/>
      <c r="G27" s="33"/>
      <c r="H27" s="33"/>
      <c r="I27" s="33"/>
      <c r="J27" s="33"/>
      <c r="K27" s="107" t="str">
        <f>IF(AND(B27&lt;&gt;"",I27="Sabbatical- Calendar Year"),"",IF(AND(B27&lt;&gt;"",I27="Sabbatical- Academic Year"),"",IF(ISBLANK(J27),"",IF(OR(I27="Course Buyout- Fall",I27="Leave of Absence- Fall",I27="Phased Retirement- Fall",I27="Research Semester- Fall",I27="Sabbatical- Academic Year",I27="Sabbatical- Calendar Year",I27="Sabbatical- Fall Semester",I27="Sabbatical- Spring Semester",I27="Differentiated Workload- Fall",I27="Reappointment Release- Fall",I27="Resignation/Retirement- Fall"),J27*$E$6,""))))</f>
        <v/>
      </c>
      <c r="L27" s="19"/>
      <c r="M27" s="33"/>
      <c r="N27" s="33"/>
      <c r="O27" s="107" t="str">
        <f t="shared" ref="O27:O40" si="3">IF(AND(B27&lt;&gt;"",M27="Sabbatical- Calendar Year"),"",IF(AND(B27&lt;&gt;"",M27="Sabbatical- Academic Year"),"",IF(ISBLANK(N27),"",IF(OR(M27="Course Buyout- Spring",M27="Leave of Absence- Spring",M27="Phased Retirement- Spring",M27="Research Semester- Spring",M27="Sabbatical- Academic Year",M27="Sabbatical- Calendar Year",M27="Sabbatical- Fall Semester",M27="Sabbatical- Spring Semester",M27="Differentiated Workload- Spring",M27="Reappointment Release- Spring",M27="Resignation/Retirement- Spring"),N27*$E$6,""))))</f>
        <v/>
      </c>
      <c r="P27" s="19"/>
      <c r="Q27" s="67" t="str">
        <f t="shared" ref="Q27:Q40" si="4">IF(ISBLANK(E27),"",E27-H27-J27-N27)</f>
        <v/>
      </c>
      <c r="R27" s="65"/>
      <c r="S27" s="18"/>
      <c r="T27" s="65"/>
      <c r="U27" s="33"/>
      <c r="V27" s="19"/>
      <c r="W27" s="65"/>
      <c r="X27" s="33"/>
      <c r="Y27" s="19"/>
      <c r="Z27" s="65"/>
      <c r="AA27" s="33"/>
      <c r="AB27" s="20"/>
      <c r="AC27" s="65"/>
      <c r="AD27" s="33"/>
      <c r="AE27" s="19"/>
      <c r="AF27" s="33"/>
      <c r="AG27" s="33"/>
    </row>
    <row r="28" spans="1:33">
      <c r="A28" s="65"/>
      <c r="B28" s="33"/>
      <c r="C28" s="33"/>
      <c r="D28" s="65"/>
      <c r="E28" s="168"/>
      <c r="F28" s="66"/>
      <c r="G28" s="33"/>
      <c r="H28" s="33"/>
      <c r="I28" s="33"/>
      <c r="J28" s="33"/>
      <c r="K28" s="107" t="str">
        <f t="shared" ref="K28:K40" si="5">IF(AND(B28&lt;&gt;"",I28="Sabbatical- Calendar Year"),"",IF(AND(B28&lt;&gt;"",I28="Sabbatical- Academic Year"),"",IF(ISBLANK(J28),"",IF(OR(I28="Course Buyout- Fall",I28="Leave of Absence- Fall",I28="Phased Retirement- Fall",I28="Research Semester- Fall",I28="Sabbatical- Academic Year",I28="Sabbatical- Calendar Year",I28="Sabbatical- Fall Semester",I28="Sabbatical- Spring Semester",I28="Differentiated Workload- Fall",I28="Reappointment Release- Fall",I28="Resignation/Retirement- Fall"),J28*$E$6,""))))</f>
        <v/>
      </c>
      <c r="L28" s="19"/>
      <c r="M28" s="33"/>
      <c r="N28" s="33"/>
      <c r="O28" s="107" t="str">
        <f t="shared" si="3"/>
        <v/>
      </c>
      <c r="P28" s="19"/>
      <c r="Q28" s="67" t="str">
        <f t="shared" si="4"/>
        <v/>
      </c>
      <c r="R28" s="65"/>
      <c r="S28" s="18"/>
      <c r="T28" s="65"/>
      <c r="U28" s="33"/>
      <c r="V28" s="19"/>
      <c r="W28" s="65"/>
      <c r="X28" s="33"/>
      <c r="Y28" s="19"/>
      <c r="Z28" s="65"/>
      <c r="AA28" s="33"/>
      <c r="AB28" s="20"/>
      <c r="AC28" s="65"/>
      <c r="AD28" s="33"/>
      <c r="AE28" s="19"/>
      <c r="AF28" s="33"/>
      <c r="AG28" s="33"/>
    </row>
    <row r="29" spans="1:33">
      <c r="A29" s="65"/>
      <c r="B29" s="33"/>
      <c r="C29" s="33"/>
      <c r="D29" s="65"/>
      <c r="E29" s="168"/>
      <c r="F29" s="66"/>
      <c r="G29" s="33"/>
      <c r="H29" s="33"/>
      <c r="I29" s="33"/>
      <c r="J29" s="33"/>
      <c r="K29" s="107" t="str">
        <f t="shared" si="5"/>
        <v/>
      </c>
      <c r="L29" s="19"/>
      <c r="M29" s="33"/>
      <c r="N29" s="33"/>
      <c r="O29" s="107" t="str">
        <f t="shared" si="3"/>
        <v/>
      </c>
      <c r="P29" s="19"/>
      <c r="Q29" s="67" t="str">
        <f t="shared" si="4"/>
        <v/>
      </c>
      <c r="R29" s="65"/>
      <c r="S29" s="18"/>
      <c r="T29" s="65"/>
      <c r="U29" s="33"/>
      <c r="V29" s="19"/>
      <c r="W29" s="65"/>
      <c r="X29" s="33"/>
      <c r="Y29" s="19"/>
      <c r="Z29" s="65"/>
      <c r="AA29" s="33"/>
      <c r="AB29" s="20"/>
      <c r="AC29" s="65"/>
      <c r="AD29" s="33"/>
      <c r="AE29" s="19"/>
      <c r="AF29" s="33"/>
      <c r="AG29" s="33"/>
    </row>
    <row r="30" spans="1:33">
      <c r="A30" s="65"/>
      <c r="B30" s="33"/>
      <c r="C30" s="33"/>
      <c r="D30" s="65"/>
      <c r="E30" s="168"/>
      <c r="F30" s="66"/>
      <c r="G30" s="33"/>
      <c r="H30" s="33"/>
      <c r="I30" s="33"/>
      <c r="J30" s="33"/>
      <c r="K30" s="107" t="str">
        <f t="shared" si="5"/>
        <v/>
      </c>
      <c r="L30" s="19"/>
      <c r="M30" s="33"/>
      <c r="N30" s="33"/>
      <c r="O30" s="107" t="str">
        <f t="shared" si="3"/>
        <v/>
      </c>
      <c r="P30" s="19"/>
      <c r="Q30" s="67" t="str">
        <f t="shared" si="4"/>
        <v/>
      </c>
      <c r="R30" s="65"/>
      <c r="S30" s="18"/>
      <c r="T30" s="65"/>
      <c r="U30" s="33"/>
      <c r="V30" s="19"/>
      <c r="W30" s="65"/>
      <c r="X30" s="33"/>
      <c r="Y30" s="19"/>
      <c r="Z30" s="65"/>
      <c r="AA30" s="33"/>
      <c r="AB30" s="20"/>
      <c r="AC30" s="65"/>
      <c r="AD30" s="33"/>
      <c r="AE30" s="19"/>
      <c r="AF30" s="33"/>
      <c r="AG30" s="33"/>
    </row>
    <row r="31" spans="1:33">
      <c r="A31" s="65"/>
      <c r="B31" s="33"/>
      <c r="C31" s="33"/>
      <c r="D31" s="65"/>
      <c r="E31" s="168"/>
      <c r="F31" s="66"/>
      <c r="G31" s="33"/>
      <c r="H31" s="33"/>
      <c r="I31" s="33"/>
      <c r="J31" s="33"/>
      <c r="K31" s="107" t="str">
        <f t="shared" si="5"/>
        <v/>
      </c>
      <c r="L31" s="19"/>
      <c r="M31" s="33"/>
      <c r="N31" s="33"/>
      <c r="O31" s="107" t="str">
        <f t="shared" si="3"/>
        <v/>
      </c>
      <c r="P31" s="19"/>
      <c r="Q31" s="67" t="str">
        <f t="shared" si="4"/>
        <v/>
      </c>
      <c r="R31" s="65"/>
      <c r="S31" s="18"/>
      <c r="T31" s="65"/>
      <c r="U31" s="33"/>
      <c r="V31" s="19"/>
      <c r="W31" s="65"/>
      <c r="X31" s="33"/>
      <c r="Y31" s="19"/>
      <c r="Z31" s="65"/>
      <c r="AA31" s="33"/>
      <c r="AB31" s="20"/>
      <c r="AC31" s="65"/>
      <c r="AD31" s="33"/>
      <c r="AE31" s="19"/>
      <c r="AF31" s="33"/>
      <c r="AG31" s="33"/>
    </row>
    <row r="32" spans="1:33">
      <c r="A32" s="65"/>
      <c r="B32" s="33"/>
      <c r="C32" s="33"/>
      <c r="D32" s="65"/>
      <c r="E32" s="168"/>
      <c r="F32" s="66"/>
      <c r="G32" s="33"/>
      <c r="H32" s="33"/>
      <c r="I32" s="33"/>
      <c r="J32" s="33"/>
      <c r="K32" s="107" t="str">
        <f t="shared" si="5"/>
        <v/>
      </c>
      <c r="L32" s="19"/>
      <c r="M32" s="33"/>
      <c r="N32" s="33"/>
      <c r="O32" s="107" t="str">
        <f t="shared" si="3"/>
        <v/>
      </c>
      <c r="P32" s="19"/>
      <c r="Q32" s="67" t="str">
        <f t="shared" si="4"/>
        <v/>
      </c>
      <c r="R32" s="65"/>
      <c r="S32" s="18"/>
      <c r="T32" s="65"/>
      <c r="U32" s="33"/>
      <c r="V32" s="19"/>
      <c r="W32" s="65"/>
      <c r="X32" s="33"/>
      <c r="Y32" s="19"/>
      <c r="Z32" s="65"/>
      <c r="AA32" s="33"/>
      <c r="AB32" s="20"/>
      <c r="AC32" s="65"/>
      <c r="AD32" s="33"/>
      <c r="AE32" s="19"/>
      <c r="AF32" s="33"/>
      <c r="AG32" s="33"/>
    </row>
    <row r="33" spans="1:33">
      <c r="A33" s="65"/>
      <c r="B33" s="33"/>
      <c r="C33" s="33"/>
      <c r="D33" s="65"/>
      <c r="E33" s="168"/>
      <c r="F33" s="66"/>
      <c r="G33" s="33"/>
      <c r="H33" s="33"/>
      <c r="I33" s="33"/>
      <c r="J33" s="33"/>
      <c r="K33" s="107" t="str">
        <f t="shared" si="5"/>
        <v/>
      </c>
      <c r="L33" s="19"/>
      <c r="M33" s="33"/>
      <c r="N33" s="33"/>
      <c r="O33" s="107" t="str">
        <f t="shared" si="3"/>
        <v/>
      </c>
      <c r="P33" s="19"/>
      <c r="Q33" s="67" t="str">
        <f t="shared" si="4"/>
        <v/>
      </c>
      <c r="R33" s="65"/>
      <c r="S33" s="18"/>
      <c r="T33" s="65"/>
      <c r="U33" s="33"/>
      <c r="V33" s="19"/>
      <c r="W33" s="65"/>
      <c r="X33" s="33"/>
      <c r="Y33" s="19"/>
      <c r="Z33" s="65"/>
      <c r="AA33" s="33"/>
      <c r="AB33" s="20"/>
      <c r="AC33" s="65"/>
      <c r="AD33" s="33"/>
      <c r="AE33" s="19"/>
      <c r="AF33" s="33"/>
      <c r="AG33" s="33"/>
    </row>
    <row r="34" spans="1:33">
      <c r="A34" s="65"/>
      <c r="B34" s="33"/>
      <c r="C34" s="33"/>
      <c r="D34" s="65"/>
      <c r="E34" s="168"/>
      <c r="F34" s="66"/>
      <c r="G34" s="33"/>
      <c r="H34" s="33"/>
      <c r="I34" s="33"/>
      <c r="J34" s="33"/>
      <c r="K34" s="107" t="str">
        <f t="shared" si="5"/>
        <v/>
      </c>
      <c r="L34" s="19"/>
      <c r="M34" s="33"/>
      <c r="N34" s="33"/>
      <c r="O34" s="107" t="str">
        <f t="shared" si="3"/>
        <v/>
      </c>
      <c r="P34" s="19"/>
      <c r="Q34" s="67" t="str">
        <f t="shared" si="4"/>
        <v/>
      </c>
      <c r="R34" s="65"/>
      <c r="S34" s="18"/>
      <c r="T34" s="65"/>
      <c r="U34" s="33"/>
      <c r="V34" s="19"/>
      <c r="W34" s="65"/>
      <c r="X34" s="33"/>
      <c r="Y34" s="19"/>
      <c r="Z34" s="65"/>
      <c r="AA34" s="33"/>
      <c r="AB34" s="20"/>
      <c r="AC34" s="65"/>
      <c r="AD34" s="33"/>
      <c r="AE34" s="19"/>
      <c r="AF34" s="33"/>
      <c r="AG34" s="33"/>
    </row>
    <row r="35" spans="1:33">
      <c r="A35" s="69"/>
      <c r="B35" s="35"/>
      <c r="C35" s="33"/>
      <c r="D35" s="65"/>
      <c r="E35" s="168"/>
      <c r="F35" s="66"/>
      <c r="G35" s="33"/>
      <c r="H35" s="35"/>
      <c r="I35" s="33"/>
      <c r="J35" s="35"/>
      <c r="K35" s="107" t="str">
        <f t="shared" si="5"/>
        <v/>
      </c>
      <c r="L35" s="19"/>
      <c r="M35" s="33"/>
      <c r="N35" s="35"/>
      <c r="O35" s="107" t="str">
        <f t="shared" si="3"/>
        <v/>
      </c>
      <c r="P35" s="19"/>
      <c r="Q35" s="67" t="str">
        <f t="shared" si="4"/>
        <v/>
      </c>
      <c r="R35" s="65"/>
      <c r="S35" s="18"/>
      <c r="T35" s="69"/>
      <c r="U35" s="35"/>
      <c r="V35" s="19"/>
      <c r="W35" s="69"/>
      <c r="X35" s="35"/>
      <c r="Y35" s="19"/>
      <c r="Z35" s="65"/>
      <c r="AA35" s="35"/>
      <c r="AB35" s="20"/>
      <c r="AC35" s="65"/>
      <c r="AD35" s="35"/>
      <c r="AE35" s="19"/>
      <c r="AF35" s="33"/>
      <c r="AG35" s="33"/>
    </row>
    <row r="36" spans="1:33">
      <c r="A36" s="65"/>
      <c r="B36" s="33"/>
      <c r="C36" s="33"/>
      <c r="D36" s="65"/>
      <c r="E36" s="168"/>
      <c r="F36" s="66"/>
      <c r="G36" s="33"/>
      <c r="H36" s="33"/>
      <c r="I36" s="33"/>
      <c r="J36" s="33"/>
      <c r="K36" s="107" t="str">
        <f t="shared" si="5"/>
        <v/>
      </c>
      <c r="L36" s="19"/>
      <c r="M36" s="33"/>
      <c r="N36" s="33"/>
      <c r="O36" s="107" t="str">
        <f t="shared" si="3"/>
        <v/>
      </c>
      <c r="P36" s="19"/>
      <c r="Q36" s="67" t="str">
        <f t="shared" si="4"/>
        <v/>
      </c>
      <c r="R36" s="65"/>
      <c r="S36" s="18"/>
      <c r="T36" s="65"/>
      <c r="U36" s="33"/>
      <c r="V36" s="19"/>
      <c r="W36" s="65"/>
      <c r="X36" s="33"/>
      <c r="Y36" s="19"/>
      <c r="Z36" s="65"/>
      <c r="AA36" s="33"/>
      <c r="AB36" s="20"/>
      <c r="AC36" s="65"/>
      <c r="AD36" s="33"/>
      <c r="AE36" s="19"/>
      <c r="AF36" s="33"/>
      <c r="AG36" s="33"/>
    </row>
    <row r="37" spans="1:33">
      <c r="A37" s="65"/>
      <c r="B37" s="33"/>
      <c r="C37" s="33"/>
      <c r="D37" s="65"/>
      <c r="E37" s="168"/>
      <c r="F37" s="66"/>
      <c r="G37" s="33"/>
      <c r="H37" s="33"/>
      <c r="I37" s="33"/>
      <c r="J37" s="33"/>
      <c r="K37" s="107" t="str">
        <f t="shared" si="5"/>
        <v/>
      </c>
      <c r="L37" s="19"/>
      <c r="M37" s="33"/>
      <c r="N37" s="33"/>
      <c r="O37" s="107" t="str">
        <f t="shared" si="3"/>
        <v/>
      </c>
      <c r="P37" s="19"/>
      <c r="Q37" s="67" t="str">
        <f t="shared" si="4"/>
        <v/>
      </c>
      <c r="R37" s="65"/>
      <c r="S37" s="18"/>
      <c r="T37" s="65"/>
      <c r="U37" s="33"/>
      <c r="V37" s="19"/>
      <c r="W37" s="65"/>
      <c r="X37" s="33"/>
      <c r="Y37" s="19"/>
      <c r="Z37" s="65"/>
      <c r="AA37" s="33"/>
      <c r="AB37" s="20"/>
      <c r="AC37" s="65"/>
      <c r="AD37" s="33"/>
      <c r="AE37" s="19"/>
      <c r="AF37" s="33"/>
      <c r="AG37" s="33"/>
    </row>
    <row r="38" spans="1:33">
      <c r="A38" s="65"/>
      <c r="B38" s="33"/>
      <c r="C38" s="33"/>
      <c r="D38" s="65"/>
      <c r="E38" s="168"/>
      <c r="F38" s="66"/>
      <c r="G38" s="33"/>
      <c r="H38" s="33"/>
      <c r="I38" s="33"/>
      <c r="J38" s="33"/>
      <c r="K38" s="107" t="str">
        <f t="shared" si="5"/>
        <v/>
      </c>
      <c r="L38" s="5"/>
      <c r="M38" s="33"/>
      <c r="N38" s="33"/>
      <c r="O38" s="107" t="str">
        <f t="shared" si="3"/>
        <v/>
      </c>
      <c r="P38" s="5"/>
      <c r="Q38" s="67" t="str">
        <f t="shared" si="4"/>
        <v/>
      </c>
      <c r="R38" s="65"/>
      <c r="S38" s="18"/>
      <c r="T38" s="65"/>
      <c r="U38" s="33"/>
      <c r="V38" s="5"/>
      <c r="W38" s="65"/>
      <c r="X38" s="33"/>
      <c r="Y38" s="19"/>
      <c r="Z38" s="65"/>
      <c r="AA38" s="33"/>
      <c r="AB38" s="20"/>
      <c r="AC38" s="65"/>
      <c r="AD38" s="33"/>
      <c r="AE38" s="5"/>
      <c r="AF38" s="33"/>
      <c r="AG38" s="33"/>
    </row>
    <row r="39" spans="1:33">
      <c r="A39" s="69"/>
      <c r="B39" s="35"/>
      <c r="C39" s="33"/>
      <c r="D39" s="65"/>
      <c r="E39" s="168"/>
      <c r="F39" s="66"/>
      <c r="G39" s="33"/>
      <c r="H39" s="35"/>
      <c r="I39" s="33"/>
      <c r="J39" s="35"/>
      <c r="K39" s="107" t="str">
        <f t="shared" si="5"/>
        <v/>
      </c>
      <c r="L39" s="19"/>
      <c r="M39" s="33"/>
      <c r="N39" s="35"/>
      <c r="O39" s="107" t="str">
        <f t="shared" si="3"/>
        <v/>
      </c>
      <c r="P39" s="19"/>
      <c r="Q39" s="67" t="str">
        <f t="shared" si="4"/>
        <v/>
      </c>
      <c r="R39" s="65"/>
      <c r="S39" s="18"/>
      <c r="T39" s="69"/>
      <c r="U39" s="35"/>
      <c r="V39" s="19"/>
      <c r="W39" s="69"/>
      <c r="X39" s="35"/>
      <c r="Y39" s="19"/>
      <c r="Z39" s="65"/>
      <c r="AA39" s="35"/>
      <c r="AB39" s="20"/>
      <c r="AC39" s="65"/>
      <c r="AD39" s="35"/>
      <c r="AE39" s="19"/>
      <c r="AF39" s="33"/>
      <c r="AG39" s="33"/>
    </row>
    <row r="40" spans="1:33">
      <c r="A40" s="69"/>
      <c r="B40" s="35"/>
      <c r="C40" s="33"/>
      <c r="D40" s="65"/>
      <c r="E40" s="168"/>
      <c r="F40" s="66"/>
      <c r="G40" s="33"/>
      <c r="H40" s="35"/>
      <c r="I40" s="33"/>
      <c r="J40" s="35"/>
      <c r="K40" s="107" t="str">
        <f t="shared" si="5"/>
        <v/>
      </c>
      <c r="L40" s="19"/>
      <c r="M40" s="33"/>
      <c r="N40" s="35"/>
      <c r="O40" s="107" t="str">
        <f t="shared" si="3"/>
        <v/>
      </c>
      <c r="P40" s="19"/>
      <c r="Q40" s="67" t="str">
        <f t="shared" si="4"/>
        <v/>
      </c>
      <c r="R40" s="65"/>
      <c r="S40" s="18"/>
      <c r="T40" s="69"/>
      <c r="U40" s="35"/>
      <c r="V40" s="19"/>
      <c r="W40" s="69"/>
      <c r="X40" s="35"/>
      <c r="Y40" s="19"/>
      <c r="Z40" s="65"/>
      <c r="AA40" s="35"/>
      <c r="AB40" s="20"/>
      <c r="AC40" s="65"/>
      <c r="AD40" s="35"/>
      <c r="AE40" s="19"/>
      <c r="AF40" s="33"/>
      <c r="AG40" s="33"/>
    </row>
    <row r="41" spans="1:33">
      <c r="A41" s="3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39"/>
      <c r="AG41" s="20"/>
    </row>
    <row r="42" spans="1:33">
      <c r="A42" s="65"/>
      <c r="B42" s="33"/>
      <c r="C42" s="33"/>
      <c r="D42" s="65"/>
      <c r="E42" s="168"/>
      <c r="F42" s="66"/>
      <c r="G42" s="33"/>
      <c r="H42" s="33"/>
      <c r="I42" s="33"/>
      <c r="J42" s="33"/>
      <c r="K42" s="107" t="str">
        <f>IF(AND(B42&lt;&gt;"",I42="Sabbatical- Calendar Year"),"",IF(AND(B42&lt;&gt;"",I42="Sabbatical- Academic Year"),"",IF(ISBLANK(J42),"",IF(OR(I42="Course Buyout- Fall",I42="Leave of Absence- Fall",I42="Phased Retirement- Fall",I42="Research Semester- Fall",I42="Sabbatical- Academic Year",I42="Sabbatical- Calendar Year",I42="Sabbatical- Fall Semester",I42="Sabbatical- Spring Semester",I42="Differentiated Workload- Fall",I42="Reappointment Release- Fall",I42="Resignation/Retirement- Fall"),J42*$E$6,""))))</f>
        <v/>
      </c>
      <c r="L42" s="19"/>
      <c r="M42" s="33"/>
      <c r="N42" s="33"/>
      <c r="O42" s="107" t="str">
        <f>IF(AND(B42&lt;&gt;"",M42="Sabbatical- Calendar Year"),"",IF(AND(B42&lt;&gt;"",M42="Sabbatical- Academic Year"),"",IF(ISBLANK(N42),"",IF(OR(M42="Course Buyout- Spring",M42="Leave of Absence- Spring",M42="Phased Retirement- Spring",M42="Research Semester- Spring",M42="Sabbatical- Academic Year",M42="Sabbatical- Calendar Year",M42="Sabbatical- Fall Semester",M42="Sabbatical- Spring Semester",M42="Differentiated Workload- Spring",M42="Reappointment Release- Spring",M42="Resignation/Retirement- Spring"),N42*$E$6,""))))</f>
        <v/>
      </c>
      <c r="P42" s="19"/>
      <c r="Q42" s="67" t="str">
        <f>IF(ISBLANK(E42),"",E42-H42-J42-N42)</f>
        <v/>
      </c>
      <c r="R42" s="65"/>
      <c r="S42" s="18"/>
      <c r="T42" s="65"/>
      <c r="U42" s="33"/>
      <c r="V42" s="19"/>
      <c r="W42" s="65"/>
      <c r="X42" s="33"/>
      <c r="Y42" s="19"/>
      <c r="Z42" s="65"/>
      <c r="AA42" s="33"/>
      <c r="AB42" s="20"/>
      <c r="AC42" s="65"/>
      <c r="AD42" s="33"/>
      <c r="AE42" s="19"/>
      <c r="AF42" s="33"/>
      <c r="AG42" s="33"/>
    </row>
    <row r="43" spans="1:33">
      <c r="A43" s="65"/>
      <c r="B43" s="33"/>
      <c r="C43" s="33"/>
      <c r="D43" s="65"/>
      <c r="E43" s="168"/>
      <c r="F43" s="66"/>
      <c r="G43" s="33"/>
      <c r="H43" s="33"/>
      <c r="I43" s="33"/>
      <c r="J43" s="33"/>
      <c r="K43" s="107" t="str">
        <f>IF(AND(B43&lt;&gt;"",I43="Sabbatical- Calendar Year"),"",IF(AND(B43&lt;&gt;"",I43="Sabbatical- Academic Year"),"",IF(ISBLANK(J43),"",IF(OR(I43="Course Buyout- Fall",I43="Leave of Absence- Fall",I43="Phased Retirement- Fall",I43="Research Semester- Fall",I43="Sabbatical- Academic Year",I43="Sabbatical- Calendar Year",I43="Sabbatical- Fall Semester",I43="Sabbatical- Spring Semester",I43="Differentiated Workload- Fall",I43="Reappointment Release- Fall",I43="Resignation/Retirement- Fall"),J43*$E$6,""))))</f>
        <v/>
      </c>
      <c r="L43" s="19"/>
      <c r="M43" s="33"/>
      <c r="N43" s="33"/>
      <c r="O43" s="107" t="str">
        <f t="shared" ref="O43:O56" si="6">IF(AND(B43&lt;&gt;"",M43="Sabbatical- Calendar Year"),"",IF(AND(B43&lt;&gt;"",M43="Sabbatical- Academic Year"),"",IF(ISBLANK(N43),"",IF(OR(M43="Course Buyout- Spring",M43="Leave of Absence- Spring",M43="Phased Retirement- Spring",M43="Research Semester- Spring",M43="Sabbatical- Academic Year",M43="Sabbatical- Calendar Year",M43="Sabbatical- Fall Semester",M43="Sabbatical- Spring Semester",M43="Differentiated Workload- Spring",M43="Reappointment Release- Spring",M43="Resignation/Retirement- Spring"),N43*$E$6,""))))</f>
        <v/>
      </c>
      <c r="P43" s="19"/>
      <c r="Q43" s="67" t="str">
        <f t="shared" ref="Q43:Q56" si="7">IF(ISBLANK(E43),"",E43-H43-J43-N43)</f>
        <v/>
      </c>
      <c r="R43" s="65"/>
      <c r="S43" s="18"/>
      <c r="T43" s="65"/>
      <c r="U43" s="33"/>
      <c r="V43" s="19"/>
      <c r="W43" s="65"/>
      <c r="X43" s="33"/>
      <c r="Y43" s="19"/>
      <c r="Z43" s="65"/>
      <c r="AA43" s="33"/>
      <c r="AB43" s="20"/>
      <c r="AC43" s="65"/>
      <c r="AD43" s="33"/>
      <c r="AE43" s="19"/>
      <c r="AF43" s="33"/>
      <c r="AG43" s="33"/>
    </row>
    <row r="44" spans="1:33">
      <c r="A44" s="65"/>
      <c r="B44" s="33"/>
      <c r="C44" s="33"/>
      <c r="D44" s="65"/>
      <c r="E44" s="168"/>
      <c r="F44" s="66"/>
      <c r="G44" s="33"/>
      <c r="H44" s="33"/>
      <c r="I44" s="33"/>
      <c r="J44" s="33"/>
      <c r="K44" s="107" t="str">
        <f t="shared" ref="K44:K56" si="8">IF(AND(B44&lt;&gt;"",I44="Sabbatical- Calendar Year"),"",IF(AND(B44&lt;&gt;"",I44="Sabbatical- Academic Year"),"",IF(ISBLANK(J44),"",IF(OR(I44="Course Buyout- Fall",I44="Leave of Absence- Fall",I44="Phased Retirement- Fall",I44="Research Semester- Fall",I44="Sabbatical- Academic Year",I44="Sabbatical- Calendar Year",I44="Sabbatical- Fall Semester",I44="Sabbatical- Spring Semester",I44="Differentiated Workload- Fall",I44="Reappointment Release- Fall",I44="Resignation/Retirement- Fall"),J44*$E$6,""))))</f>
        <v/>
      </c>
      <c r="L44" s="19"/>
      <c r="M44" s="33"/>
      <c r="N44" s="33"/>
      <c r="O44" s="107" t="str">
        <f t="shared" si="6"/>
        <v/>
      </c>
      <c r="P44" s="19"/>
      <c r="Q44" s="67" t="str">
        <f t="shared" si="7"/>
        <v/>
      </c>
      <c r="R44" s="65"/>
      <c r="S44" s="18"/>
      <c r="T44" s="65"/>
      <c r="U44" s="33"/>
      <c r="V44" s="19"/>
      <c r="W44" s="65"/>
      <c r="X44" s="33"/>
      <c r="Y44" s="19"/>
      <c r="Z44" s="65"/>
      <c r="AA44" s="33"/>
      <c r="AB44" s="20"/>
      <c r="AC44" s="65"/>
      <c r="AD44" s="33"/>
      <c r="AE44" s="19"/>
      <c r="AF44" s="33"/>
      <c r="AG44" s="33"/>
    </row>
    <row r="45" spans="1:33">
      <c r="A45" s="65"/>
      <c r="B45" s="33"/>
      <c r="C45" s="33"/>
      <c r="D45" s="65"/>
      <c r="E45" s="168"/>
      <c r="F45" s="66"/>
      <c r="G45" s="33"/>
      <c r="H45" s="33"/>
      <c r="I45" s="33"/>
      <c r="J45" s="33"/>
      <c r="K45" s="107" t="str">
        <f t="shared" si="8"/>
        <v/>
      </c>
      <c r="L45" s="19"/>
      <c r="M45" s="33"/>
      <c r="N45" s="33"/>
      <c r="O45" s="107" t="str">
        <f t="shared" si="6"/>
        <v/>
      </c>
      <c r="P45" s="19"/>
      <c r="Q45" s="67" t="str">
        <f t="shared" si="7"/>
        <v/>
      </c>
      <c r="R45" s="65"/>
      <c r="S45" s="18"/>
      <c r="T45" s="65"/>
      <c r="U45" s="33"/>
      <c r="V45" s="19"/>
      <c r="W45" s="65"/>
      <c r="X45" s="33"/>
      <c r="Y45" s="19"/>
      <c r="Z45" s="65"/>
      <c r="AA45" s="33"/>
      <c r="AB45" s="20"/>
      <c r="AC45" s="65"/>
      <c r="AD45" s="33"/>
      <c r="AE45" s="19"/>
      <c r="AF45" s="33"/>
      <c r="AG45" s="33"/>
    </row>
    <row r="46" spans="1:33">
      <c r="A46" s="65"/>
      <c r="B46" s="33"/>
      <c r="C46" s="33"/>
      <c r="D46" s="65"/>
      <c r="E46" s="168"/>
      <c r="F46" s="66"/>
      <c r="G46" s="33"/>
      <c r="H46" s="33"/>
      <c r="I46" s="33"/>
      <c r="J46" s="33"/>
      <c r="K46" s="107" t="str">
        <f t="shared" si="8"/>
        <v/>
      </c>
      <c r="L46" s="19"/>
      <c r="M46" s="33"/>
      <c r="N46" s="33"/>
      <c r="O46" s="107" t="str">
        <f t="shared" si="6"/>
        <v/>
      </c>
      <c r="P46" s="19"/>
      <c r="Q46" s="67" t="str">
        <f t="shared" si="7"/>
        <v/>
      </c>
      <c r="R46" s="65"/>
      <c r="S46" s="18"/>
      <c r="T46" s="65"/>
      <c r="U46" s="33"/>
      <c r="V46" s="19"/>
      <c r="W46" s="65"/>
      <c r="X46" s="33"/>
      <c r="Y46" s="19"/>
      <c r="Z46" s="65"/>
      <c r="AA46" s="33"/>
      <c r="AB46" s="20"/>
      <c r="AC46" s="65"/>
      <c r="AD46" s="33"/>
      <c r="AE46" s="19"/>
      <c r="AF46" s="33"/>
      <c r="AG46" s="33"/>
    </row>
    <row r="47" spans="1:33">
      <c r="A47" s="65"/>
      <c r="B47" s="33"/>
      <c r="C47" s="33"/>
      <c r="D47" s="65"/>
      <c r="E47" s="168"/>
      <c r="F47" s="66"/>
      <c r="G47" s="33"/>
      <c r="H47" s="33"/>
      <c r="I47" s="33"/>
      <c r="J47" s="33"/>
      <c r="K47" s="107" t="str">
        <f t="shared" si="8"/>
        <v/>
      </c>
      <c r="L47" s="19"/>
      <c r="M47" s="33"/>
      <c r="N47" s="33"/>
      <c r="O47" s="107" t="str">
        <f t="shared" si="6"/>
        <v/>
      </c>
      <c r="P47" s="19"/>
      <c r="Q47" s="67" t="str">
        <f t="shared" si="7"/>
        <v/>
      </c>
      <c r="R47" s="65"/>
      <c r="S47" s="18"/>
      <c r="T47" s="65"/>
      <c r="U47" s="33"/>
      <c r="V47" s="19"/>
      <c r="W47" s="65"/>
      <c r="X47" s="33"/>
      <c r="Y47" s="19"/>
      <c r="Z47" s="65"/>
      <c r="AA47" s="33"/>
      <c r="AB47" s="20"/>
      <c r="AC47" s="65"/>
      <c r="AD47" s="33"/>
      <c r="AE47" s="19"/>
      <c r="AF47" s="33"/>
      <c r="AG47" s="33"/>
    </row>
    <row r="48" spans="1:33">
      <c r="A48" s="65"/>
      <c r="B48" s="33"/>
      <c r="C48" s="33"/>
      <c r="D48" s="65"/>
      <c r="E48" s="168"/>
      <c r="F48" s="66"/>
      <c r="G48" s="33"/>
      <c r="H48" s="33"/>
      <c r="I48" s="33"/>
      <c r="J48" s="33"/>
      <c r="K48" s="107" t="str">
        <f t="shared" si="8"/>
        <v/>
      </c>
      <c r="L48" s="19"/>
      <c r="M48" s="33"/>
      <c r="N48" s="33"/>
      <c r="O48" s="107" t="str">
        <f t="shared" si="6"/>
        <v/>
      </c>
      <c r="P48" s="19"/>
      <c r="Q48" s="67" t="str">
        <f t="shared" si="7"/>
        <v/>
      </c>
      <c r="R48" s="65"/>
      <c r="S48" s="18"/>
      <c r="T48" s="65"/>
      <c r="U48" s="33"/>
      <c r="V48" s="19"/>
      <c r="W48" s="65"/>
      <c r="X48" s="33"/>
      <c r="Y48" s="19"/>
      <c r="Z48" s="65"/>
      <c r="AA48" s="33"/>
      <c r="AB48" s="20"/>
      <c r="AC48" s="65"/>
      <c r="AD48" s="33"/>
      <c r="AE48" s="19"/>
      <c r="AF48" s="33"/>
      <c r="AG48" s="33"/>
    </row>
    <row r="49" spans="1:33">
      <c r="A49" s="65"/>
      <c r="B49" s="33"/>
      <c r="C49" s="33"/>
      <c r="D49" s="65"/>
      <c r="E49" s="168"/>
      <c r="F49" s="66"/>
      <c r="G49" s="33"/>
      <c r="H49" s="33"/>
      <c r="I49" s="33"/>
      <c r="J49" s="33"/>
      <c r="K49" s="107" t="str">
        <f t="shared" si="8"/>
        <v/>
      </c>
      <c r="L49" s="19"/>
      <c r="M49" s="33"/>
      <c r="N49" s="33"/>
      <c r="O49" s="107" t="str">
        <f t="shared" si="6"/>
        <v/>
      </c>
      <c r="P49" s="19"/>
      <c r="Q49" s="67" t="str">
        <f t="shared" si="7"/>
        <v/>
      </c>
      <c r="R49" s="65"/>
      <c r="S49" s="18"/>
      <c r="T49" s="65"/>
      <c r="U49" s="33"/>
      <c r="V49" s="19"/>
      <c r="W49" s="65"/>
      <c r="X49" s="33"/>
      <c r="Y49" s="19"/>
      <c r="Z49" s="65"/>
      <c r="AA49" s="33"/>
      <c r="AB49" s="20"/>
      <c r="AC49" s="65"/>
      <c r="AD49" s="33"/>
      <c r="AE49" s="19"/>
      <c r="AF49" s="33"/>
      <c r="AG49" s="33"/>
    </row>
    <row r="50" spans="1:33">
      <c r="A50" s="65"/>
      <c r="B50" s="33"/>
      <c r="C50" s="33"/>
      <c r="D50" s="65"/>
      <c r="E50" s="168"/>
      <c r="F50" s="66"/>
      <c r="G50" s="33"/>
      <c r="H50" s="33"/>
      <c r="I50" s="33"/>
      <c r="J50" s="33"/>
      <c r="K50" s="107" t="str">
        <f t="shared" si="8"/>
        <v/>
      </c>
      <c r="L50" s="19"/>
      <c r="M50" s="33"/>
      <c r="N50" s="33"/>
      <c r="O50" s="107" t="str">
        <f t="shared" si="6"/>
        <v/>
      </c>
      <c r="P50" s="19"/>
      <c r="Q50" s="67" t="str">
        <f t="shared" si="7"/>
        <v/>
      </c>
      <c r="R50" s="65"/>
      <c r="S50" s="18"/>
      <c r="T50" s="65"/>
      <c r="U50" s="33"/>
      <c r="V50" s="19"/>
      <c r="W50" s="65"/>
      <c r="X50" s="33"/>
      <c r="Y50" s="19"/>
      <c r="Z50" s="65"/>
      <c r="AA50" s="33"/>
      <c r="AB50" s="20"/>
      <c r="AC50" s="65"/>
      <c r="AD50" s="33"/>
      <c r="AE50" s="19"/>
      <c r="AF50" s="33"/>
      <c r="AG50" s="33"/>
    </row>
    <row r="51" spans="1:33">
      <c r="A51" s="69"/>
      <c r="B51" s="35"/>
      <c r="C51" s="33"/>
      <c r="D51" s="65"/>
      <c r="E51" s="168"/>
      <c r="F51" s="66"/>
      <c r="G51" s="33"/>
      <c r="H51" s="35"/>
      <c r="I51" s="33"/>
      <c r="J51" s="35"/>
      <c r="K51" s="107" t="str">
        <f t="shared" si="8"/>
        <v/>
      </c>
      <c r="L51" s="19"/>
      <c r="M51" s="33"/>
      <c r="N51" s="35"/>
      <c r="O51" s="107" t="str">
        <f t="shared" si="6"/>
        <v/>
      </c>
      <c r="P51" s="19"/>
      <c r="Q51" s="67" t="str">
        <f t="shared" si="7"/>
        <v/>
      </c>
      <c r="R51" s="65"/>
      <c r="S51" s="18"/>
      <c r="T51" s="69"/>
      <c r="U51" s="35"/>
      <c r="V51" s="19"/>
      <c r="W51" s="69"/>
      <c r="X51" s="35"/>
      <c r="Y51" s="19"/>
      <c r="Z51" s="65"/>
      <c r="AA51" s="35"/>
      <c r="AB51" s="20"/>
      <c r="AC51" s="65"/>
      <c r="AD51" s="35"/>
      <c r="AE51" s="19"/>
      <c r="AF51" s="33"/>
      <c r="AG51" s="33"/>
    </row>
    <row r="52" spans="1:33">
      <c r="A52" s="65"/>
      <c r="B52" s="33"/>
      <c r="C52" s="33"/>
      <c r="D52" s="65"/>
      <c r="E52" s="168"/>
      <c r="F52" s="66"/>
      <c r="G52" s="33"/>
      <c r="H52" s="33"/>
      <c r="I52" s="33"/>
      <c r="J52" s="33"/>
      <c r="K52" s="107" t="str">
        <f t="shared" si="8"/>
        <v/>
      </c>
      <c r="L52" s="19"/>
      <c r="M52" s="33"/>
      <c r="N52" s="33"/>
      <c r="O52" s="107" t="str">
        <f t="shared" si="6"/>
        <v/>
      </c>
      <c r="P52" s="19"/>
      <c r="Q52" s="67" t="str">
        <f t="shared" si="7"/>
        <v/>
      </c>
      <c r="R52" s="65"/>
      <c r="S52" s="18"/>
      <c r="T52" s="65"/>
      <c r="U52" s="33"/>
      <c r="V52" s="19"/>
      <c r="W52" s="65"/>
      <c r="X52" s="33"/>
      <c r="Y52" s="19"/>
      <c r="Z52" s="65"/>
      <c r="AA52" s="33"/>
      <c r="AB52" s="20"/>
      <c r="AC52" s="65"/>
      <c r="AD52" s="33"/>
      <c r="AE52" s="19"/>
      <c r="AF52" s="33"/>
      <c r="AG52" s="33"/>
    </row>
    <row r="53" spans="1:33">
      <c r="A53" s="65"/>
      <c r="B53" s="33"/>
      <c r="C53" s="33"/>
      <c r="D53" s="65"/>
      <c r="E53" s="168"/>
      <c r="F53" s="66"/>
      <c r="G53" s="33"/>
      <c r="H53" s="33"/>
      <c r="I53" s="33"/>
      <c r="J53" s="33"/>
      <c r="K53" s="107" t="str">
        <f t="shared" si="8"/>
        <v/>
      </c>
      <c r="L53" s="19"/>
      <c r="M53" s="33"/>
      <c r="N53" s="33"/>
      <c r="O53" s="107" t="str">
        <f t="shared" si="6"/>
        <v/>
      </c>
      <c r="P53" s="19"/>
      <c r="Q53" s="67" t="str">
        <f t="shared" si="7"/>
        <v/>
      </c>
      <c r="R53" s="65"/>
      <c r="S53" s="18"/>
      <c r="T53" s="65"/>
      <c r="U53" s="33"/>
      <c r="V53" s="19"/>
      <c r="W53" s="65"/>
      <c r="X53" s="33"/>
      <c r="Y53" s="19"/>
      <c r="Z53" s="65"/>
      <c r="AA53" s="33"/>
      <c r="AB53" s="20"/>
      <c r="AC53" s="65"/>
      <c r="AD53" s="33"/>
      <c r="AE53" s="19"/>
      <c r="AF53" s="33"/>
      <c r="AG53" s="33"/>
    </row>
    <row r="54" spans="1:33">
      <c r="A54" s="65"/>
      <c r="B54" s="33"/>
      <c r="C54" s="33"/>
      <c r="D54" s="65"/>
      <c r="E54" s="168"/>
      <c r="F54" s="66"/>
      <c r="G54" s="33"/>
      <c r="H54" s="33"/>
      <c r="I54" s="33"/>
      <c r="J54" s="33"/>
      <c r="K54" s="107" t="str">
        <f t="shared" si="8"/>
        <v/>
      </c>
      <c r="L54" s="19"/>
      <c r="M54" s="33"/>
      <c r="N54" s="33"/>
      <c r="O54" s="107" t="str">
        <f t="shared" si="6"/>
        <v/>
      </c>
      <c r="P54" s="19"/>
      <c r="Q54" s="67" t="str">
        <f t="shared" si="7"/>
        <v/>
      </c>
      <c r="R54" s="65"/>
      <c r="S54" s="18"/>
      <c r="T54" s="65"/>
      <c r="U54" s="33"/>
      <c r="V54" s="19"/>
      <c r="W54" s="65"/>
      <c r="X54" s="33"/>
      <c r="Y54" s="19"/>
      <c r="Z54" s="65"/>
      <c r="AA54" s="33"/>
      <c r="AB54" s="20"/>
      <c r="AC54" s="65"/>
      <c r="AD54" s="33"/>
      <c r="AE54" s="19"/>
      <c r="AF54" s="33"/>
      <c r="AG54" s="33"/>
    </row>
    <row r="55" spans="1:33">
      <c r="A55" s="69"/>
      <c r="B55" s="35"/>
      <c r="C55" s="33"/>
      <c r="D55" s="65"/>
      <c r="E55" s="168"/>
      <c r="F55" s="66"/>
      <c r="G55" s="33"/>
      <c r="H55" s="35"/>
      <c r="I55" s="33"/>
      <c r="J55" s="35"/>
      <c r="K55" s="107" t="str">
        <f t="shared" si="8"/>
        <v/>
      </c>
      <c r="L55" s="19"/>
      <c r="M55" s="33"/>
      <c r="N55" s="35"/>
      <c r="O55" s="107" t="str">
        <f t="shared" si="6"/>
        <v/>
      </c>
      <c r="P55" s="19"/>
      <c r="Q55" s="67" t="str">
        <f t="shared" si="7"/>
        <v/>
      </c>
      <c r="R55" s="65"/>
      <c r="S55" s="18"/>
      <c r="T55" s="69"/>
      <c r="U55" s="35"/>
      <c r="V55" s="19"/>
      <c r="W55" s="69"/>
      <c r="X55" s="35"/>
      <c r="Y55" s="19"/>
      <c r="Z55" s="65"/>
      <c r="AA55" s="35"/>
      <c r="AB55" s="20"/>
      <c r="AC55" s="65"/>
      <c r="AD55" s="35"/>
      <c r="AE55" s="19"/>
      <c r="AF55" s="33"/>
      <c r="AG55" s="33"/>
    </row>
    <row r="56" spans="1:33">
      <c r="A56" s="69"/>
      <c r="B56" s="35"/>
      <c r="C56" s="33"/>
      <c r="D56" s="65"/>
      <c r="E56" s="168"/>
      <c r="F56" s="66"/>
      <c r="G56" s="33"/>
      <c r="H56" s="35"/>
      <c r="I56" s="33"/>
      <c r="J56" s="35"/>
      <c r="K56" s="107" t="str">
        <f t="shared" si="8"/>
        <v/>
      </c>
      <c r="L56" s="19"/>
      <c r="M56" s="33"/>
      <c r="N56" s="35"/>
      <c r="O56" s="107" t="str">
        <f t="shared" si="6"/>
        <v/>
      </c>
      <c r="P56" s="19"/>
      <c r="Q56" s="67" t="str">
        <f t="shared" si="7"/>
        <v/>
      </c>
      <c r="R56" s="65"/>
      <c r="S56" s="18"/>
      <c r="T56" s="69"/>
      <c r="U56" s="35"/>
      <c r="V56" s="19"/>
      <c r="W56" s="69"/>
      <c r="X56" s="35"/>
      <c r="Y56" s="19"/>
      <c r="Z56" s="65"/>
      <c r="AA56" s="35"/>
      <c r="AB56" s="20"/>
      <c r="AC56" s="65"/>
      <c r="AD56" s="35"/>
      <c r="AE56" s="19"/>
      <c r="AF56" s="33"/>
      <c r="AG56" s="33"/>
    </row>
    <row r="57" spans="1:33">
      <c r="A57" s="3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39"/>
      <c r="AG57" s="20"/>
    </row>
    <row r="58" spans="1:33">
      <c r="A58" s="65"/>
      <c r="B58" s="33"/>
      <c r="C58" s="33"/>
      <c r="D58" s="65"/>
      <c r="E58" s="168"/>
      <c r="F58" s="66"/>
      <c r="G58" s="33"/>
      <c r="H58" s="33"/>
      <c r="I58" s="33"/>
      <c r="J58" s="33"/>
      <c r="K58" s="107" t="str">
        <f>IF(AND(B58&lt;&gt;"",I58="Sabbatical- Calendar Year"),"",IF(AND(B58&lt;&gt;"",I58="Sabbatical- Academic Year"),"",IF(ISBLANK(J58),"",IF(OR(I58="Course Buyout- Fall",I58="Leave of Absence- Fall",I58="Phased Retirement- Fall",I58="Research Semester- Fall",I58="Sabbatical- Academic Year",I58="Sabbatical- Calendar Year",I58="Sabbatical- Fall Semester",I58="Sabbatical- Spring Semester",I58="Differentiated Workload- Fall",I58="Reappointment Release- Fall",I58="Resignation/Retirement- Fall"),J58*$E$6,""))))</f>
        <v/>
      </c>
      <c r="L58" s="19"/>
      <c r="M58" s="33"/>
      <c r="N58" s="33"/>
      <c r="O58" s="107" t="str">
        <f>IF(AND(B58&lt;&gt;"",M58="Sabbatical- Calendar Year"),"",IF(AND(B58&lt;&gt;"",M58="Sabbatical- Academic Year"),"",IF(ISBLANK(N58),"",IF(OR(M58="Course Buyout- Spring",M58="Leave of Absence- Spring",M58="Phased Retirement- Spring",M58="Research Semester- Spring",M58="Sabbatical- Academic Year",M58="Sabbatical- Calendar Year",M58="Sabbatical- Fall Semester",M58="Sabbatical- Spring Semester",M58="Differentiated Workload- Spring",M58="Reappointment Release- Spring",M58="Resignation/Retirement- Spring"),N58*$E$6,""))))</f>
        <v/>
      </c>
      <c r="P58" s="19"/>
      <c r="Q58" s="67" t="str">
        <f>IF(ISBLANK(E58),"",E58-H58-J58-N58)</f>
        <v/>
      </c>
      <c r="R58" s="65"/>
      <c r="S58" s="22"/>
      <c r="T58" s="65"/>
      <c r="U58" s="33"/>
      <c r="V58" s="19"/>
      <c r="W58" s="65"/>
      <c r="X58" s="33"/>
      <c r="Y58" s="23"/>
      <c r="Z58" s="65"/>
      <c r="AA58" s="33"/>
      <c r="AB58" s="20"/>
      <c r="AC58" s="65"/>
      <c r="AD58" s="33"/>
      <c r="AE58" s="19"/>
      <c r="AF58" s="33"/>
      <c r="AG58" s="33"/>
    </row>
    <row r="59" spans="1:33">
      <c r="A59" s="65"/>
      <c r="B59" s="33"/>
      <c r="C59" s="33"/>
      <c r="D59" s="65"/>
      <c r="E59" s="168"/>
      <c r="F59" s="66"/>
      <c r="G59" s="33"/>
      <c r="H59" s="33"/>
      <c r="I59" s="33"/>
      <c r="J59" s="33"/>
      <c r="K59" s="107" t="str">
        <f>IF(AND(B59&lt;&gt;"",I59="Sabbatical- Calendar Year"),"",IF(AND(B59&lt;&gt;"",I59="Sabbatical- Academic Year"),"",IF(ISBLANK(J59),"",IF(OR(I59="Course Buyout- Fall",I59="Leave of Absence- Fall",I59="Phased Retirement- Fall",I59="Research Semester- Fall",I59="Sabbatical- Academic Year",I59="Sabbatical- Calendar Year",I59="Sabbatical- Fall Semester",I59="Sabbatical- Spring Semester",I59="Differentiated Workload- Fall",I59="Reappointment Release- Fall",I59="Resignation/Retirement- Fall"),J59*$E$6,""))))</f>
        <v/>
      </c>
      <c r="L59" s="19"/>
      <c r="M59" s="33"/>
      <c r="N59" s="33"/>
      <c r="O59" s="107" t="str">
        <f t="shared" ref="O59:O72" si="9">IF(AND(B59&lt;&gt;"",M59="Sabbatical- Calendar Year"),"",IF(AND(B59&lt;&gt;"",M59="Sabbatical- Academic Year"),"",IF(ISBLANK(N59),"",IF(OR(M59="Course Buyout- Spring",M59="Leave of Absence- Spring",M59="Phased Retirement- Spring",M59="Research Semester- Spring",M59="Sabbatical- Academic Year",M59="Sabbatical- Calendar Year",M59="Sabbatical- Fall Semester",M59="Sabbatical- Spring Semester",M59="Differentiated Workload- Spring",M59="Reappointment Release- Spring",M59="Resignation/Retirement- Spring"),N59*$E$6,""))))</f>
        <v/>
      </c>
      <c r="P59" s="19"/>
      <c r="Q59" s="67" t="str">
        <f t="shared" ref="Q59:Q72" si="10">IF(ISBLANK(E59),"",E59-H59-J59-N59)</f>
        <v/>
      </c>
      <c r="R59" s="65"/>
      <c r="S59" s="22"/>
      <c r="T59" s="65"/>
      <c r="U59" s="33"/>
      <c r="V59" s="19"/>
      <c r="W59" s="65"/>
      <c r="X59" s="33"/>
      <c r="Y59" s="23"/>
      <c r="Z59" s="65"/>
      <c r="AA59" s="33"/>
      <c r="AB59" s="20"/>
      <c r="AC59" s="65"/>
      <c r="AD59" s="33"/>
      <c r="AE59" s="19"/>
      <c r="AF59" s="33"/>
      <c r="AG59" s="33"/>
    </row>
    <row r="60" spans="1:33">
      <c r="A60" s="65"/>
      <c r="B60" s="33"/>
      <c r="C60" s="33"/>
      <c r="D60" s="65"/>
      <c r="E60" s="168"/>
      <c r="F60" s="66"/>
      <c r="G60" s="33"/>
      <c r="H60" s="33"/>
      <c r="I60" s="33"/>
      <c r="J60" s="33"/>
      <c r="K60" s="107" t="str">
        <f t="shared" ref="K60:K72" si="11">IF(AND(B60&lt;&gt;"",I60="Sabbatical- Calendar Year"),"",IF(AND(B60&lt;&gt;"",I60="Sabbatical- Academic Year"),"",IF(ISBLANK(J60),"",IF(OR(I60="Course Buyout- Fall",I60="Leave of Absence- Fall",I60="Phased Retirement- Fall",I60="Research Semester- Fall",I60="Sabbatical- Academic Year",I60="Sabbatical- Calendar Year",I60="Sabbatical- Fall Semester",I60="Sabbatical- Spring Semester",I60="Differentiated Workload- Fall",I60="Reappointment Release- Fall",I60="Resignation/Retirement- Fall"),J60*$E$6,""))))</f>
        <v/>
      </c>
      <c r="L60" s="19"/>
      <c r="M60" s="33"/>
      <c r="N60" s="33"/>
      <c r="O60" s="107" t="str">
        <f t="shared" si="9"/>
        <v/>
      </c>
      <c r="P60" s="19"/>
      <c r="Q60" s="67" t="str">
        <f t="shared" si="10"/>
        <v/>
      </c>
      <c r="R60" s="65"/>
      <c r="S60" s="22"/>
      <c r="T60" s="65"/>
      <c r="U60" s="33"/>
      <c r="V60" s="19"/>
      <c r="W60" s="65"/>
      <c r="X60" s="33"/>
      <c r="Y60" s="23"/>
      <c r="Z60" s="65"/>
      <c r="AA60" s="33"/>
      <c r="AB60" s="20"/>
      <c r="AC60" s="65"/>
      <c r="AD60" s="33"/>
      <c r="AE60" s="19"/>
      <c r="AF60" s="33"/>
      <c r="AG60" s="33"/>
    </row>
    <row r="61" spans="1:33">
      <c r="A61" s="65"/>
      <c r="B61" s="33"/>
      <c r="C61" s="33"/>
      <c r="D61" s="65"/>
      <c r="E61" s="168"/>
      <c r="F61" s="66"/>
      <c r="G61" s="33"/>
      <c r="H61" s="33"/>
      <c r="I61" s="33"/>
      <c r="J61" s="33"/>
      <c r="K61" s="107" t="str">
        <f t="shared" si="11"/>
        <v/>
      </c>
      <c r="L61" s="19"/>
      <c r="M61" s="33"/>
      <c r="N61" s="33"/>
      <c r="O61" s="107" t="str">
        <f t="shared" si="9"/>
        <v/>
      </c>
      <c r="P61" s="19"/>
      <c r="Q61" s="67" t="str">
        <f t="shared" si="10"/>
        <v/>
      </c>
      <c r="R61" s="65"/>
      <c r="S61" s="22"/>
      <c r="T61" s="65"/>
      <c r="U61" s="33"/>
      <c r="V61" s="19"/>
      <c r="W61" s="65"/>
      <c r="X61" s="33"/>
      <c r="Y61" s="23"/>
      <c r="Z61" s="65"/>
      <c r="AA61" s="33"/>
      <c r="AB61" s="20"/>
      <c r="AC61" s="65"/>
      <c r="AD61" s="33"/>
      <c r="AE61" s="19"/>
      <c r="AF61" s="33"/>
      <c r="AG61" s="33"/>
    </row>
    <row r="62" spans="1:33">
      <c r="A62" s="65"/>
      <c r="B62" s="33"/>
      <c r="C62" s="33"/>
      <c r="D62" s="65"/>
      <c r="E62" s="168"/>
      <c r="F62" s="66"/>
      <c r="G62" s="33"/>
      <c r="H62" s="33"/>
      <c r="I62" s="33"/>
      <c r="J62" s="33"/>
      <c r="K62" s="107" t="str">
        <f t="shared" si="11"/>
        <v/>
      </c>
      <c r="L62" s="19"/>
      <c r="M62" s="33"/>
      <c r="N62" s="33"/>
      <c r="O62" s="107" t="str">
        <f t="shared" si="9"/>
        <v/>
      </c>
      <c r="P62" s="19"/>
      <c r="Q62" s="67" t="str">
        <f t="shared" si="10"/>
        <v/>
      </c>
      <c r="R62" s="65"/>
      <c r="S62" s="22"/>
      <c r="T62" s="65"/>
      <c r="U62" s="33"/>
      <c r="V62" s="19"/>
      <c r="W62" s="65"/>
      <c r="X62" s="33"/>
      <c r="Y62" s="23"/>
      <c r="Z62" s="65"/>
      <c r="AA62" s="33"/>
      <c r="AB62" s="20"/>
      <c r="AC62" s="65"/>
      <c r="AD62" s="33"/>
      <c r="AE62" s="19"/>
      <c r="AF62" s="33"/>
      <c r="AG62" s="33"/>
    </row>
    <row r="63" spans="1:33">
      <c r="A63" s="65"/>
      <c r="B63" s="33"/>
      <c r="C63" s="33"/>
      <c r="D63" s="65"/>
      <c r="E63" s="168"/>
      <c r="F63" s="66"/>
      <c r="G63" s="33"/>
      <c r="H63" s="33"/>
      <c r="I63" s="33"/>
      <c r="J63" s="33"/>
      <c r="K63" s="107" t="str">
        <f t="shared" si="11"/>
        <v/>
      </c>
      <c r="L63" s="19"/>
      <c r="M63" s="33"/>
      <c r="N63" s="33"/>
      <c r="O63" s="107" t="str">
        <f t="shared" si="9"/>
        <v/>
      </c>
      <c r="P63" s="19"/>
      <c r="Q63" s="67" t="str">
        <f t="shared" si="10"/>
        <v/>
      </c>
      <c r="R63" s="65"/>
      <c r="S63" s="22"/>
      <c r="T63" s="65"/>
      <c r="U63" s="33"/>
      <c r="V63" s="19"/>
      <c r="W63" s="65"/>
      <c r="X63" s="33"/>
      <c r="Y63" s="23"/>
      <c r="Z63" s="65"/>
      <c r="AA63" s="33"/>
      <c r="AB63" s="20"/>
      <c r="AC63" s="65"/>
      <c r="AD63" s="33"/>
      <c r="AE63" s="19"/>
      <c r="AF63" s="33"/>
      <c r="AG63" s="33"/>
    </row>
    <row r="64" spans="1:33">
      <c r="A64" s="65"/>
      <c r="B64" s="33"/>
      <c r="C64" s="33"/>
      <c r="D64" s="65"/>
      <c r="E64" s="168"/>
      <c r="F64" s="66"/>
      <c r="G64" s="33"/>
      <c r="H64" s="33"/>
      <c r="I64" s="33"/>
      <c r="J64" s="33"/>
      <c r="K64" s="107" t="str">
        <f t="shared" si="11"/>
        <v/>
      </c>
      <c r="L64" s="19"/>
      <c r="M64" s="33"/>
      <c r="N64" s="33"/>
      <c r="O64" s="107" t="str">
        <f t="shared" si="9"/>
        <v/>
      </c>
      <c r="P64" s="19"/>
      <c r="Q64" s="67" t="str">
        <f t="shared" si="10"/>
        <v/>
      </c>
      <c r="R64" s="65"/>
      <c r="S64" s="22"/>
      <c r="T64" s="65"/>
      <c r="U64" s="33"/>
      <c r="V64" s="19"/>
      <c r="W64" s="65"/>
      <c r="X64" s="33"/>
      <c r="Y64" s="23"/>
      <c r="Z64" s="65"/>
      <c r="AA64" s="33"/>
      <c r="AB64" s="20"/>
      <c r="AC64" s="65"/>
      <c r="AD64" s="33"/>
      <c r="AE64" s="19"/>
      <c r="AF64" s="33"/>
      <c r="AG64" s="33"/>
    </row>
    <row r="65" spans="1:33">
      <c r="A65" s="65"/>
      <c r="B65" s="33"/>
      <c r="C65" s="33"/>
      <c r="D65" s="65"/>
      <c r="E65" s="168"/>
      <c r="F65" s="66"/>
      <c r="G65" s="33"/>
      <c r="H65" s="33"/>
      <c r="I65" s="33"/>
      <c r="J65" s="33"/>
      <c r="K65" s="107" t="str">
        <f t="shared" si="11"/>
        <v/>
      </c>
      <c r="L65" s="19"/>
      <c r="M65" s="33"/>
      <c r="N65" s="33"/>
      <c r="O65" s="107" t="str">
        <f t="shared" si="9"/>
        <v/>
      </c>
      <c r="P65" s="19"/>
      <c r="Q65" s="67" t="str">
        <f t="shared" si="10"/>
        <v/>
      </c>
      <c r="R65" s="65"/>
      <c r="S65" s="22"/>
      <c r="T65" s="65"/>
      <c r="U65" s="33"/>
      <c r="V65" s="19"/>
      <c r="W65" s="65"/>
      <c r="X65" s="33"/>
      <c r="Y65" s="23"/>
      <c r="Z65" s="65"/>
      <c r="AA65" s="33"/>
      <c r="AB65" s="20"/>
      <c r="AC65" s="65"/>
      <c r="AD65" s="33"/>
      <c r="AE65" s="19"/>
      <c r="AF65" s="33"/>
      <c r="AG65" s="33"/>
    </row>
    <row r="66" spans="1:33">
      <c r="A66" s="65"/>
      <c r="B66" s="33"/>
      <c r="C66" s="33"/>
      <c r="D66" s="65"/>
      <c r="E66" s="168"/>
      <c r="F66" s="66"/>
      <c r="G66" s="33"/>
      <c r="H66" s="33"/>
      <c r="I66" s="33"/>
      <c r="J66" s="33"/>
      <c r="K66" s="107" t="str">
        <f t="shared" si="11"/>
        <v/>
      </c>
      <c r="L66" s="19"/>
      <c r="M66" s="33"/>
      <c r="N66" s="33"/>
      <c r="O66" s="107" t="str">
        <f t="shared" si="9"/>
        <v/>
      </c>
      <c r="P66" s="19"/>
      <c r="Q66" s="67" t="str">
        <f t="shared" si="10"/>
        <v/>
      </c>
      <c r="R66" s="65"/>
      <c r="S66" s="22"/>
      <c r="T66" s="65"/>
      <c r="U66" s="33"/>
      <c r="V66" s="19"/>
      <c r="W66" s="65"/>
      <c r="X66" s="33"/>
      <c r="Y66" s="23"/>
      <c r="Z66" s="65"/>
      <c r="AA66" s="33"/>
      <c r="AB66" s="20"/>
      <c r="AC66" s="65"/>
      <c r="AD66" s="33"/>
      <c r="AE66" s="19"/>
      <c r="AF66" s="33"/>
      <c r="AG66" s="33"/>
    </row>
    <row r="67" spans="1:33">
      <c r="A67" s="69"/>
      <c r="B67" s="35"/>
      <c r="C67" s="33"/>
      <c r="D67" s="65"/>
      <c r="E67" s="168"/>
      <c r="F67" s="66"/>
      <c r="G67" s="33"/>
      <c r="H67" s="35"/>
      <c r="I67" s="33"/>
      <c r="J67" s="35"/>
      <c r="K67" s="107" t="str">
        <f t="shared" si="11"/>
        <v/>
      </c>
      <c r="L67" s="19"/>
      <c r="M67" s="33"/>
      <c r="N67" s="35"/>
      <c r="O67" s="107" t="str">
        <f t="shared" si="9"/>
        <v/>
      </c>
      <c r="P67" s="19"/>
      <c r="Q67" s="67" t="str">
        <f t="shared" si="10"/>
        <v/>
      </c>
      <c r="R67" s="65"/>
      <c r="S67" s="22"/>
      <c r="T67" s="69"/>
      <c r="U67" s="35"/>
      <c r="V67" s="19"/>
      <c r="W67" s="69"/>
      <c r="X67" s="35"/>
      <c r="Y67" s="23"/>
      <c r="Z67" s="65"/>
      <c r="AA67" s="35"/>
      <c r="AB67" s="20"/>
      <c r="AC67" s="65"/>
      <c r="AD67" s="35"/>
      <c r="AE67" s="19"/>
      <c r="AF67" s="33"/>
      <c r="AG67" s="33"/>
    </row>
    <row r="68" spans="1:33">
      <c r="A68" s="65"/>
      <c r="B68" s="33"/>
      <c r="C68" s="33"/>
      <c r="D68" s="65"/>
      <c r="E68" s="168"/>
      <c r="F68" s="66"/>
      <c r="G68" s="33"/>
      <c r="H68" s="33"/>
      <c r="I68" s="33"/>
      <c r="J68" s="33"/>
      <c r="K68" s="107" t="str">
        <f t="shared" si="11"/>
        <v/>
      </c>
      <c r="L68" s="19"/>
      <c r="M68" s="33"/>
      <c r="N68" s="33"/>
      <c r="O68" s="107" t="str">
        <f t="shared" si="9"/>
        <v/>
      </c>
      <c r="P68" s="19"/>
      <c r="Q68" s="67" t="str">
        <f t="shared" si="10"/>
        <v/>
      </c>
      <c r="R68" s="65"/>
      <c r="S68" s="22"/>
      <c r="T68" s="65"/>
      <c r="U68" s="33"/>
      <c r="V68" s="19"/>
      <c r="W68" s="65"/>
      <c r="X68" s="33"/>
      <c r="Y68" s="23"/>
      <c r="Z68" s="65"/>
      <c r="AA68" s="33"/>
      <c r="AB68" s="20"/>
      <c r="AC68" s="65"/>
      <c r="AD68" s="33"/>
      <c r="AE68" s="19"/>
      <c r="AF68" s="33"/>
      <c r="AG68" s="33"/>
    </row>
    <row r="69" spans="1:33">
      <c r="A69" s="65"/>
      <c r="B69" s="33"/>
      <c r="C69" s="33"/>
      <c r="D69" s="65"/>
      <c r="E69" s="168"/>
      <c r="F69" s="66"/>
      <c r="G69" s="33"/>
      <c r="H69" s="33"/>
      <c r="I69" s="33"/>
      <c r="J69" s="33"/>
      <c r="K69" s="107" t="str">
        <f t="shared" si="11"/>
        <v/>
      </c>
      <c r="L69" s="19"/>
      <c r="M69" s="33"/>
      <c r="N69" s="33"/>
      <c r="O69" s="107" t="str">
        <f t="shared" si="9"/>
        <v/>
      </c>
      <c r="P69" s="19"/>
      <c r="Q69" s="67" t="str">
        <f t="shared" si="10"/>
        <v/>
      </c>
      <c r="R69" s="65"/>
      <c r="S69" s="22"/>
      <c r="T69" s="65"/>
      <c r="U69" s="33"/>
      <c r="V69" s="19"/>
      <c r="W69" s="65"/>
      <c r="X69" s="33"/>
      <c r="Y69" s="23"/>
      <c r="Z69" s="65"/>
      <c r="AA69" s="33"/>
      <c r="AB69" s="20"/>
      <c r="AC69" s="65"/>
      <c r="AD69" s="33"/>
      <c r="AE69" s="19"/>
      <c r="AF69" s="33"/>
      <c r="AG69" s="33"/>
    </row>
    <row r="70" spans="1:33">
      <c r="A70" s="65"/>
      <c r="B70" s="33"/>
      <c r="C70" s="33"/>
      <c r="D70" s="65"/>
      <c r="E70" s="168"/>
      <c r="F70" s="66"/>
      <c r="G70" s="33"/>
      <c r="H70" s="33"/>
      <c r="I70" s="33"/>
      <c r="J70" s="33"/>
      <c r="K70" s="107" t="str">
        <f t="shared" si="11"/>
        <v/>
      </c>
      <c r="L70" s="19"/>
      <c r="M70" s="33"/>
      <c r="N70" s="33"/>
      <c r="O70" s="107" t="str">
        <f t="shared" si="9"/>
        <v/>
      </c>
      <c r="P70" s="19"/>
      <c r="Q70" s="67" t="str">
        <f t="shared" si="10"/>
        <v/>
      </c>
      <c r="R70" s="65"/>
      <c r="S70" s="22"/>
      <c r="T70" s="65"/>
      <c r="U70" s="33"/>
      <c r="V70" s="19"/>
      <c r="W70" s="65"/>
      <c r="X70" s="33"/>
      <c r="Y70" s="23"/>
      <c r="Z70" s="65"/>
      <c r="AA70" s="33"/>
      <c r="AB70" s="20"/>
      <c r="AC70" s="65"/>
      <c r="AD70" s="33"/>
      <c r="AE70" s="19"/>
      <c r="AF70" s="33"/>
      <c r="AG70" s="33"/>
    </row>
    <row r="71" spans="1:33">
      <c r="A71" s="69"/>
      <c r="B71" s="35"/>
      <c r="C71" s="33"/>
      <c r="D71" s="65"/>
      <c r="E71" s="168"/>
      <c r="F71" s="66"/>
      <c r="G71" s="33"/>
      <c r="H71" s="35"/>
      <c r="I71" s="33"/>
      <c r="J71" s="35"/>
      <c r="K71" s="107" t="str">
        <f t="shared" si="11"/>
        <v/>
      </c>
      <c r="L71" s="19"/>
      <c r="M71" s="33"/>
      <c r="N71" s="35"/>
      <c r="O71" s="107" t="str">
        <f t="shared" si="9"/>
        <v/>
      </c>
      <c r="P71" s="19"/>
      <c r="Q71" s="67" t="str">
        <f t="shared" si="10"/>
        <v/>
      </c>
      <c r="R71" s="65"/>
      <c r="S71" s="22"/>
      <c r="T71" s="69"/>
      <c r="U71" s="35"/>
      <c r="V71" s="19"/>
      <c r="W71" s="69"/>
      <c r="X71" s="35"/>
      <c r="Y71" s="23"/>
      <c r="Z71" s="65"/>
      <c r="AA71" s="35"/>
      <c r="AB71" s="20"/>
      <c r="AC71" s="65"/>
      <c r="AD71" s="35"/>
      <c r="AE71" s="19"/>
      <c r="AF71" s="33"/>
      <c r="AG71" s="33"/>
    </row>
    <row r="72" spans="1:33">
      <c r="A72" s="69"/>
      <c r="B72" s="35"/>
      <c r="C72" s="33"/>
      <c r="D72" s="65"/>
      <c r="E72" s="168"/>
      <c r="F72" s="66"/>
      <c r="G72" s="33"/>
      <c r="H72" s="35"/>
      <c r="I72" s="33"/>
      <c r="J72" s="35"/>
      <c r="K72" s="107" t="str">
        <f t="shared" si="11"/>
        <v/>
      </c>
      <c r="L72" s="19"/>
      <c r="M72" s="33"/>
      <c r="N72" s="35"/>
      <c r="O72" s="107" t="str">
        <f t="shared" si="9"/>
        <v/>
      </c>
      <c r="P72" s="19"/>
      <c r="Q72" s="67" t="str">
        <f t="shared" si="10"/>
        <v/>
      </c>
      <c r="R72" s="65"/>
      <c r="S72" s="22"/>
      <c r="T72" s="69"/>
      <c r="U72" s="35"/>
      <c r="V72" s="19"/>
      <c r="W72" s="69"/>
      <c r="X72" s="35"/>
      <c r="Y72" s="23"/>
      <c r="Z72" s="65"/>
      <c r="AA72" s="35"/>
      <c r="AB72" s="20"/>
      <c r="AC72" s="65"/>
      <c r="AD72" s="35"/>
      <c r="AE72" s="19"/>
      <c r="AF72" s="33"/>
      <c r="AG72" s="33"/>
    </row>
    <row r="73" spans="1:33">
      <c r="A73" s="39"/>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39"/>
      <c r="AG73" s="20"/>
    </row>
    <row r="74" spans="1:33">
      <c r="A74" s="65"/>
      <c r="B74" s="33"/>
      <c r="C74" s="33"/>
      <c r="D74" s="65"/>
      <c r="E74" s="168"/>
      <c r="F74" s="66"/>
      <c r="G74" s="33"/>
      <c r="H74" s="33"/>
      <c r="I74" s="33"/>
      <c r="J74" s="33"/>
      <c r="K74" s="107" t="str">
        <f>IF(AND(B74&lt;&gt;"",I74="Sabbatical- Calendar Year"),"",IF(AND(B74&lt;&gt;"",I74="Sabbatical- Academic Year"),"",IF(ISBLANK(J74),"",IF(OR(I74="Course Buyout- Fall",I74="Leave of Absence- Fall",I74="Phased Retirement- Fall",I74="Research Semester- Fall",I74="Sabbatical- Academic Year",I74="Sabbatical- Calendar Year",I74="Sabbatical- Fall Semester",I74="Sabbatical- Spring Semester",I74="Differentiated Workload- Fall",I74="Reappointment Release- Fall",I74="Resignation/Retirement- Fall"),J74*$E$6,""))))</f>
        <v/>
      </c>
      <c r="L74" s="19"/>
      <c r="M74" s="33"/>
      <c r="N74" s="33"/>
      <c r="O74" s="107" t="str">
        <f>IF(AND(B74&lt;&gt;"",M74="Sabbatical- Calendar Year"),"",IF(AND(B74&lt;&gt;"",M74="Sabbatical- Academic Year"),"",IF(ISBLANK(N74),"",IF(OR(M74="Course Buyout- Spring",M74="Leave of Absence- Spring",M74="Phased Retirement- Spring",M74="Research Semester- Spring",M74="Sabbatical- Academic Year",M74="Sabbatical- Calendar Year",M74="Sabbatical- Fall Semester",M74="Sabbatical- Spring Semester",M74="Differentiated Workload- Spring",M74="Reappointment Release- Spring",M74="Resignation/Retirement- Spring"),N74*$E$6,""))))</f>
        <v/>
      </c>
      <c r="P74" s="19"/>
      <c r="Q74" s="67" t="str">
        <f>IF(ISBLANK(E74),"",E74-H74-J74-N74)</f>
        <v/>
      </c>
      <c r="R74" s="65"/>
      <c r="S74" s="22"/>
      <c r="T74" s="65"/>
      <c r="U74" s="33"/>
      <c r="V74" s="19"/>
      <c r="W74" s="65"/>
      <c r="X74" s="33"/>
      <c r="Y74" s="23"/>
      <c r="Z74" s="65"/>
      <c r="AA74" s="33"/>
      <c r="AB74" s="20"/>
      <c r="AC74" s="65"/>
      <c r="AD74" s="33"/>
      <c r="AE74" s="19"/>
      <c r="AF74" s="33"/>
      <c r="AG74" s="33"/>
    </row>
    <row r="75" spans="1:33">
      <c r="A75" s="65"/>
      <c r="B75" s="33"/>
      <c r="C75" s="33"/>
      <c r="D75" s="65"/>
      <c r="E75" s="168"/>
      <c r="F75" s="66"/>
      <c r="G75" s="33"/>
      <c r="H75" s="33"/>
      <c r="I75" s="33"/>
      <c r="J75" s="33"/>
      <c r="K75" s="107" t="str">
        <f>IF(AND(B75&lt;&gt;"",I75="Sabbatical- Calendar Year"),"",IF(AND(B75&lt;&gt;"",I75="Sabbatical- Academic Year"),"",IF(ISBLANK(J75),"",IF(OR(I75="Course Buyout- Fall",I75="Leave of Absence- Fall",I75="Phased Retirement- Fall",I75="Research Semester- Fall",I75="Sabbatical- Academic Year",I75="Sabbatical- Calendar Year",I75="Sabbatical- Fall Semester",I75="Sabbatical- Spring Semester",I75="Differentiated Workload- Fall",I75="Reappointment Release- Fall",I75="Resignation/Retirement- Fall"),J75*$E$6,""))))</f>
        <v/>
      </c>
      <c r="L75" s="19"/>
      <c r="M75" s="33"/>
      <c r="N75" s="33"/>
      <c r="O75" s="107" t="str">
        <f t="shared" ref="O75:O88" si="12">IF(AND(B75&lt;&gt;"",M75="Sabbatical- Calendar Year"),"",IF(AND(B75&lt;&gt;"",M75="Sabbatical- Academic Year"),"",IF(ISBLANK(N75),"",IF(OR(M75="Course Buyout- Spring",M75="Leave of Absence- Spring",M75="Phased Retirement- Spring",M75="Research Semester- Spring",M75="Sabbatical- Academic Year",M75="Sabbatical- Calendar Year",M75="Sabbatical- Fall Semester",M75="Sabbatical- Spring Semester",M75="Differentiated Workload- Spring",M75="Reappointment Release- Spring",M75="Resignation/Retirement- Spring"),N75*$E$6,""))))</f>
        <v/>
      </c>
      <c r="P75" s="19"/>
      <c r="Q75" s="67" t="str">
        <f t="shared" ref="Q75:Q88" si="13">IF(ISBLANK(E75),"",E75-H75-J75-N75)</f>
        <v/>
      </c>
      <c r="R75" s="65"/>
      <c r="S75" s="22"/>
      <c r="T75" s="65"/>
      <c r="U75" s="33"/>
      <c r="V75" s="19"/>
      <c r="W75" s="65"/>
      <c r="X75" s="33"/>
      <c r="Y75" s="23"/>
      <c r="Z75" s="65"/>
      <c r="AA75" s="33"/>
      <c r="AB75" s="20"/>
      <c r="AC75" s="65"/>
      <c r="AD75" s="33"/>
      <c r="AE75" s="19"/>
      <c r="AF75" s="33"/>
      <c r="AG75" s="33"/>
    </row>
    <row r="76" spans="1:33">
      <c r="A76" s="65"/>
      <c r="B76" s="33"/>
      <c r="C76" s="33"/>
      <c r="D76" s="65"/>
      <c r="E76" s="168"/>
      <c r="F76" s="66"/>
      <c r="G76" s="33"/>
      <c r="H76" s="33"/>
      <c r="I76" s="33"/>
      <c r="J76" s="33"/>
      <c r="K76" s="107" t="str">
        <f t="shared" ref="K76:K88" si="14">IF(AND(B76&lt;&gt;"",I76="Sabbatical- Calendar Year"),"",IF(AND(B76&lt;&gt;"",I76="Sabbatical- Academic Year"),"",IF(ISBLANK(J76),"",IF(OR(I76="Course Buyout- Fall",I76="Leave of Absence- Fall",I76="Phased Retirement- Fall",I76="Research Semester- Fall",I76="Sabbatical- Academic Year",I76="Sabbatical- Calendar Year",I76="Sabbatical- Fall Semester",I76="Sabbatical- Spring Semester",I76="Differentiated Workload- Fall",I76="Reappointment Release- Fall",I76="Resignation/Retirement- Fall"),J76*$E$6,""))))</f>
        <v/>
      </c>
      <c r="L76" s="19"/>
      <c r="M76" s="33"/>
      <c r="N76" s="33"/>
      <c r="O76" s="107" t="str">
        <f t="shared" si="12"/>
        <v/>
      </c>
      <c r="P76" s="19"/>
      <c r="Q76" s="67" t="str">
        <f t="shared" si="13"/>
        <v/>
      </c>
      <c r="R76" s="65"/>
      <c r="S76" s="22"/>
      <c r="T76" s="65"/>
      <c r="U76" s="33"/>
      <c r="V76" s="19"/>
      <c r="W76" s="65"/>
      <c r="X76" s="33"/>
      <c r="Y76" s="23"/>
      <c r="Z76" s="65"/>
      <c r="AA76" s="33"/>
      <c r="AB76" s="20"/>
      <c r="AC76" s="65"/>
      <c r="AD76" s="33"/>
      <c r="AE76" s="19"/>
      <c r="AF76" s="33"/>
      <c r="AG76" s="33"/>
    </row>
    <row r="77" spans="1:33">
      <c r="A77" s="65"/>
      <c r="B77" s="33"/>
      <c r="C77" s="33"/>
      <c r="D77" s="65"/>
      <c r="E77" s="168"/>
      <c r="F77" s="66"/>
      <c r="G77" s="33"/>
      <c r="H77" s="33"/>
      <c r="I77" s="33"/>
      <c r="J77" s="33"/>
      <c r="K77" s="107" t="str">
        <f t="shared" si="14"/>
        <v/>
      </c>
      <c r="L77" s="19"/>
      <c r="M77" s="33"/>
      <c r="N77" s="33"/>
      <c r="O77" s="107" t="str">
        <f t="shared" si="12"/>
        <v/>
      </c>
      <c r="P77" s="19"/>
      <c r="Q77" s="67" t="str">
        <f t="shared" si="13"/>
        <v/>
      </c>
      <c r="R77" s="65"/>
      <c r="S77" s="22"/>
      <c r="T77" s="65"/>
      <c r="U77" s="33"/>
      <c r="V77" s="19"/>
      <c r="W77" s="65"/>
      <c r="X77" s="33"/>
      <c r="Y77" s="23"/>
      <c r="Z77" s="65"/>
      <c r="AA77" s="33"/>
      <c r="AB77" s="20"/>
      <c r="AC77" s="65"/>
      <c r="AD77" s="33"/>
      <c r="AE77" s="19"/>
      <c r="AF77" s="33"/>
      <c r="AG77" s="33"/>
    </row>
    <row r="78" spans="1:33">
      <c r="A78" s="65"/>
      <c r="B78" s="33"/>
      <c r="C78" s="33"/>
      <c r="D78" s="65"/>
      <c r="E78" s="168"/>
      <c r="F78" s="66"/>
      <c r="G78" s="33"/>
      <c r="H78" s="33"/>
      <c r="I78" s="33"/>
      <c r="J78" s="33"/>
      <c r="K78" s="107" t="str">
        <f t="shared" si="14"/>
        <v/>
      </c>
      <c r="L78" s="19"/>
      <c r="M78" s="33"/>
      <c r="N78" s="33"/>
      <c r="O78" s="107" t="str">
        <f t="shared" si="12"/>
        <v/>
      </c>
      <c r="P78" s="19"/>
      <c r="Q78" s="67" t="str">
        <f t="shared" si="13"/>
        <v/>
      </c>
      <c r="R78" s="65"/>
      <c r="S78" s="22"/>
      <c r="T78" s="65"/>
      <c r="U78" s="33"/>
      <c r="V78" s="19"/>
      <c r="W78" s="65"/>
      <c r="X78" s="33"/>
      <c r="Y78" s="23"/>
      <c r="Z78" s="65"/>
      <c r="AA78" s="33"/>
      <c r="AB78" s="20"/>
      <c r="AC78" s="65"/>
      <c r="AD78" s="33"/>
      <c r="AE78" s="19"/>
      <c r="AF78" s="33"/>
      <c r="AG78" s="33"/>
    </row>
    <row r="79" spans="1:33">
      <c r="A79" s="65"/>
      <c r="B79" s="33"/>
      <c r="C79" s="33"/>
      <c r="D79" s="65"/>
      <c r="E79" s="168"/>
      <c r="F79" s="66"/>
      <c r="G79" s="33"/>
      <c r="H79" s="33"/>
      <c r="I79" s="33"/>
      <c r="J79" s="33"/>
      <c r="K79" s="107" t="str">
        <f t="shared" si="14"/>
        <v/>
      </c>
      <c r="L79" s="19"/>
      <c r="M79" s="33"/>
      <c r="N79" s="33"/>
      <c r="O79" s="107" t="str">
        <f t="shared" si="12"/>
        <v/>
      </c>
      <c r="P79" s="19"/>
      <c r="Q79" s="67" t="str">
        <f t="shared" si="13"/>
        <v/>
      </c>
      <c r="R79" s="65"/>
      <c r="S79" s="22"/>
      <c r="T79" s="65"/>
      <c r="U79" s="33"/>
      <c r="V79" s="19"/>
      <c r="W79" s="65"/>
      <c r="X79" s="33"/>
      <c r="Y79" s="23"/>
      <c r="Z79" s="65"/>
      <c r="AA79" s="33"/>
      <c r="AB79" s="20"/>
      <c r="AC79" s="65"/>
      <c r="AD79" s="33"/>
      <c r="AE79" s="19"/>
      <c r="AF79" s="33"/>
      <c r="AG79" s="33"/>
    </row>
    <row r="80" spans="1:33">
      <c r="A80" s="65"/>
      <c r="B80" s="33"/>
      <c r="C80" s="33"/>
      <c r="D80" s="65"/>
      <c r="E80" s="168"/>
      <c r="F80" s="66"/>
      <c r="G80" s="33"/>
      <c r="H80" s="33"/>
      <c r="I80" s="33"/>
      <c r="J80" s="33"/>
      <c r="K80" s="107" t="str">
        <f t="shared" si="14"/>
        <v/>
      </c>
      <c r="L80" s="19"/>
      <c r="M80" s="33"/>
      <c r="N80" s="33"/>
      <c r="O80" s="107" t="str">
        <f t="shared" si="12"/>
        <v/>
      </c>
      <c r="P80" s="19"/>
      <c r="Q80" s="67" t="str">
        <f t="shared" si="13"/>
        <v/>
      </c>
      <c r="R80" s="65"/>
      <c r="S80" s="22"/>
      <c r="T80" s="65"/>
      <c r="U80" s="33"/>
      <c r="V80" s="19"/>
      <c r="W80" s="65"/>
      <c r="X80" s="33"/>
      <c r="Y80" s="23"/>
      <c r="Z80" s="65"/>
      <c r="AA80" s="33"/>
      <c r="AB80" s="20"/>
      <c r="AC80" s="65"/>
      <c r="AD80" s="33"/>
      <c r="AE80" s="19"/>
      <c r="AF80" s="33"/>
      <c r="AG80" s="33"/>
    </row>
    <row r="81" spans="1:33">
      <c r="A81" s="65"/>
      <c r="B81" s="33"/>
      <c r="C81" s="33"/>
      <c r="D81" s="65"/>
      <c r="E81" s="168"/>
      <c r="F81" s="66"/>
      <c r="G81" s="33"/>
      <c r="H81" s="33"/>
      <c r="I81" s="33"/>
      <c r="J81" s="33"/>
      <c r="K81" s="107" t="str">
        <f t="shared" si="14"/>
        <v/>
      </c>
      <c r="L81" s="19"/>
      <c r="M81" s="33"/>
      <c r="N81" s="33"/>
      <c r="O81" s="107" t="str">
        <f t="shared" si="12"/>
        <v/>
      </c>
      <c r="P81" s="19"/>
      <c r="Q81" s="67" t="str">
        <f t="shared" si="13"/>
        <v/>
      </c>
      <c r="R81" s="65"/>
      <c r="S81" s="22"/>
      <c r="T81" s="65"/>
      <c r="U81" s="33"/>
      <c r="V81" s="19"/>
      <c r="W81" s="65"/>
      <c r="X81" s="33"/>
      <c r="Y81" s="23"/>
      <c r="Z81" s="65"/>
      <c r="AA81" s="33"/>
      <c r="AB81" s="20"/>
      <c r="AC81" s="65"/>
      <c r="AD81" s="33"/>
      <c r="AE81" s="19"/>
      <c r="AF81" s="33"/>
      <c r="AG81" s="33"/>
    </row>
    <row r="82" spans="1:33">
      <c r="A82" s="65"/>
      <c r="B82" s="33"/>
      <c r="C82" s="33"/>
      <c r="D82" s="65"/>
      <c r="E82" s="168"/>
      <c r="F82" s="66"/>
      <c r="G82" s="33"/>
      <c r="H82" s="33"/>
      <c r="I82" s="33"/>
      <c r="J82" s="33"/>
      <c r="K82" s="107" t="str">
        <f t="shared" si="14"/>
        <v/>
      </c>
      <c r="L82" s="19"/>
      <c r="M82" s="33"/>
      <c r="N82" s="33"/>
      <c r="O82" s="107" t="str">
        <f t="shared" si="12"/>
        <v/>
      </c>
      <c r="P82" s="19"/>
      <c r="Q82" s="67" t="str">
        <f>IF(ISBLANK(E82),"",E82-H82-J82-N82)</f>
        <v/>
      </c>
      <c r="R82" s="65"/>
      <c r="S82" s="22"/>
      <c r="T82" s="65"/>
      <c r="U82" s="33"/>
      <c r="V82" s="19"/>
      <c r="W82" s="65"/>
      <c r="X82" s="33"/>
      <c r="Y82" s="23"/>
      <c r="Z82" s="65"/>
      <c r="AA82" s="33"/>
      <c r="AB82" s="20"/>
      <c r="AC82" s="65"/>
      <c r="AD82" s="33"/>
      <c r="AE82" s="19"/>
      <c r="AF82" s="33"/>
      <c r="AG82" s="33"/>
    </row>
    <row r="83" spans="1:33">
      <c r="A83" s="69"/>
      <c r="B83" s="35"/>
      <c r="C83" s="33"/>
      <c r="D83" s="65"/>
      <c r="E83" s="168"/>
      <c r="F83" s="66"/>
      <c r="G83" s="33"/>
      <c r="H83" s="35"/>
      <c r="I83" s="33"/>
      <c r="J83" s="35"/>
      <c r="K83" s="107" t="str">
        <f t="shared" si="14"/>
        <v/>
      </c>
      <c r="L83" s="19"/>
      <c r="M83" s="33"/>
      <c r="N83" s="35"/>
      <c r="O83" s="107" t="str">
        <f t="shared" si="12"/>
        <v/>
      </c>
      <c r="P83" s="19"/>
      <c r="Q83" s="67" t="str">
        <f t="shared" si="13"/>
        <v/>
      </c>
      <c r="R83" s="65"/>
      <c r="S83" s="22"/>
      <c r="T83" s="69"/>
      <c r="U83" s="35"/>
      <c r="V83" s="19"/>
      <c r="W83" s="69"/>
      <c r="X83" s="35"/>
      <c r="Y83" s="23"/>
      <c r="Z83" s="65"/>
      <c r="AA83" s="35"/>
      <c r="AB83" s="20"/>
      <c r="AC83" s="65"/>
      <c r="AD83" s="35"/>
      <c r="AE83" s="19"/>
      <c r="AF83" s="33"/>
      <c r="AG83" s="33"/>
    </row>
    <row r="84" spans="1:33">
      <c r="A84" s="65"/>
      <c r="B84" s="33"/>
      <c r="C84" s="33"/>
      <c r="D84" s="65"/>
      <c r="E84" s="168"/>
      <c r="F84" s="66"/>
      <c r="G84" s="33"/>
      <c r="H84" s="33"/>
      <c r="I84" s="33"/>
      <c r="J84" s="33"/>
      <c r="K84" s="107" t="str">
        <f t="shared" si="14"/>
        <v/>
      </c>
      <c r="L84" s="19"/>
      <c r="M84" s="33"/>
      <c r="N84" s="33"/>
      <c r="O84" s="107" t="str">
        <f t="shared" si="12"/>
        <v/>
      </c>
      <c r="P84" s="19"/>
      <c r="Q84" s="67" t="str">
        <f t="shared" si="13"/>
        <v/>
      </c>
      <c r="R84" s="65"/>
      <c r="S84" s="22"/>
      <c r="T84" s="65"/>
      <c r="U84" s="33"/>
      <c r="V84" s="19"/>
      <c r="W84" s="65"/>
      <c r="X84" s="33"/>
      <c r="Y84" s="23"/>
      <c r="Z84" s="65"/>
      <c r="AA84" s="33"/>
      <c r="AB84" s="20"/>
      <c r="AC84" s="65"/>
      <c r="AD84" s="33"/>
      <c r="AE84" s="19"/>
      <c r="AF84" s="33"/>
      <c r="AG84" s="33"/>
    </row>
    <row r="85" spans="1:33">
      <c r="A85" s="65"/>
      <c r="B85" s="33"/>
      <c r="C85" s="33"/>
      <c r="D85" s="65"/>
      <c r="E85" s="168"/>
      <c r="F85" s="66"/>
      <c r="G85" s="33"/>
      <c r="H85" s="33"/>
      <c r="I85" s="33"/>
      <c r="J85" s="33"/>
      <c r="K85" s="107" t="str">
        <f t="shared" si="14"/>
        <v/>
      </c>
      <c r="L85" s="19"/>
      <c r="M85" s="33"/>
      <c r="N85" s="33"/>
      <c r="O85" s="107" t="str">
        <f t="shared" si="12"/>
        <v/>
      </c>
      <c r="P85" s="19"/>
      <c r="Q85" s="67" t="str">
        <f t="shared" si="13"/>
        <v/>
      </c>
      <c r="R85" s="65"/>
      <c r="S85" s="22"/>
      <c r="T85" s="65"/>
      <c r="U85" s="33"/>
      <c r="V85" s="19"/>
      <c r="W85" s="65"/>
      <c r="X85" s="33"/>
      <c r="Y85" s="23"/>
      <c r="Z85" s="65"/>
      <c r="AA85" s="33"/>
      <c r="AB85" s="20"/>
      <c r="AC85" s="65"/>
      <c r="AD85" s="33"/>
      <c r="AE85" s="19"/>
      <c r="AF85" s="33"/>
      <c r="AG85" s="33"/>
    </row>
    <row r="86" spans="1:33">
      <c r="A86" s="65"/>
      <c r="B86" s="33"/>
      <c r="C86" s="33"/>
      <c r="D86" s="65"/>
      <c r="E86" s="168"/>
      <c r="F86" s="66"/>
      <c r="G86" s="33"/>
      <c r="H86" s="33"/>
      <c r="I86" s="33"/>
      <c r="J86" s="33"/>
      <c r="K86" s="107" t="str">
        <f t="shared" si="14"/>
        <v/>
      </c>
      <c r="L86" s="19"/>
      <c r="M86" s="33"/>
      <c r="N86" s="33"/>
      <c r="O86" s="107" t="str">
        <f t="shared" si="12"/>
        <v/>
      </c>
      <c r="P86" s="19"/>
      <c r="Q86" s="67" t="str">
        <f t="shared" si="13"/>
        <v/>
      </c>
      <c r="R86" s="65"/>
      <c r="S86" s="22"/>
      <c r="T86" s="65"/>
      <c r="U86" s="33"/>
      <c r="V86" s="19"/>
      <c r="W86" s="65"/>
      <c r="X86" s="33"/>
      <c r="Y86" s="23"/>
      <c r="Z86" s="65"/>
      <c r="AA86" s="33"/>
      <c r="AB86" s="20"/>
      <c r="AC86" s="65"/>
      <c r="AD86" s="33"/>
      <c r="AE86" s="19"/>
      <c r="AF86" s="33"/>
      <c r="AG86" s="33"/>
    </row>
    <row r="87" spans="1:33">
      <c r="A87" s="69"/>
      <c r="B87" s="35"/>
      <c r="C87" s="33"/>
      <c r="D87" s="65"/>
      <c r="E87" s="168"/>
      <c r="F87" s="66"/>
      <c r="G87" s="33"/>
      <c r="H87" s="35"/>
      <c r="I87" s="33"/>
      <c r="J87" s="35"/>
      <c r="K87" s="107" t="str">
        <f t="shared" si="14"/>
        <v/>
      </c>
      <c r="L87" s="19"/>
      <c r="M87" s="33"/>
      <c r="N87" s="35"/>
      <c r="O87" s="107" t="str">
        <f t="shared" si="12"/>
        <v/>
      </c>
      <c r="P87" s="19"/>
      <c r="Q87" s="67" t="str">
        <f t="shared" si="13"/>
        <v/>
      </c>
      <c r="R87" s="65"/>
      <c r="S87" s="22"/>
      <c r="T87" s="69"/>
      <c r="U87" s="35"/>
      <c r="V87" s="19"/>
      <c r="W87" s="69"/>
      <c r="X87" s="35"/>
      <c r="Y87" s="23"/>
      <c r="Z87" s="65"/>
      <c r="AA87" s="35"/>
      <c r="AB87" s="20"/>
      <c r="AC87" s="65"/>
      <c r="AD87" s="35"/>
      <c r="AE87" s="19"/>
      <c r="AF87" s="33"/>
      <c r="AG87" s="33"/>
    </row>
    <row r="88" spans="1:33">
      <c r="A88" s="69"/>
      <c r="B88" s="35"/>
      <c r="C88" s="33"/>
      <c r="D88" s="65"/>
      <c r="E88" s="168"/>
      <c r="F88" s="66"/>
      <c r="G88" s="33"/>
      <c r="H88" s="35"/>
      <c r="I88" s="33"/>
      <c r="J88" s="35"/>
      <c r="K88" s="107" t="str">
        <f t="shared" si="14"/>
        <v/>
      </c>
      <c r="L88" s="19"/>
      <c r="M88" s="33"/>
      <c r="N88" s="35"/>
      <c r="O88" s="107" t="str">
        <f t="shared" si="12"/>
        <v/>
      </c>
      <c r="P88" s="19"/>
      <c r="Q88" s="67" t="str">
        <f t="shared" si="13"/>
        <v/>
      </c>
      <c r="R88" s="65"/>
      <c r="S88" s="22"/>
      <c r="T88" s="69"/>
      <c r="U88" s="35"/>
      <c r="V88" s="19"/>
      <c r="W88" s="69"/>
      <c r="X88" s="35"/>
      <c r="Y88" s="23"/>
      <c r="Z88" s="65"/>
      <c r="AA88" s="35"/>
      <c r="AB88" s="20"/>
      <c r="AC88" s="65"/>
      <c r="AD88" s="35"/>
      <c r="AE88" s="19"/>
      <c r="AF88" s="33"/>
      <c r="AG88" s="33"/>
    </row>
    <row r="89" spans="1:33">
      <c r="A89" s="72"/>
      <c r="B89" s="21"/>
      <c r="C89" s="17"/>
      <c r="D89" s="21"/>
      <c r="E89" s="21"/>
      <c r="F89" s="66"/>
      <c r="G89" s="72"/>
      <c r="H89" s="21"/>
      <c r="I89" s="109" t="s">
        <v>54</v>
      </c>
      <c r="J89" s="21"/>
      <c r="K89" s="49">
        <f>SUM(K10:K88)</f>
        <v>0</v>
      </c>
      <c r="L89" s="19"/>
      <c r="M89" s="110" t="s">
        <v>55</v>
      </c>
      <c r="N89" s="21"/>
      <c r="O89" s="49">
        <f>SUM(O10:O88)</f>
        <v>0</v>
      </c>
      <c r="P89" s="19"/>
      <c r="Q89" s="21"/>
      <c r="R89" s="72"/>
      <c r="S89" s="22"/>
      <c r="T89" s="72"/>
      <c r="U89" s="21"/>
      <c r="V89" s="19"/>
      <c r="W89" s="72"/>
      <c r="X89" s="21"/>
      <c r="Y89" s="23"/>
      <c r="Z89" s="73"/>
      <c r="AB89" s="88"/>
      <c r="AC89" s="88"/>
      <c r="AE89" s="19"/>
      <c r="AF89" s="85"/>
      <c r="AG89" s="85"/>
    </row>
    <row r="90" spans="1:33" ht="31.5" customHeight="1">
      <c r="A90" s="209" t="s">
        <v>315</v>
      </c>
      <c r="B90" s="209"/>
      <c r="C90" s="209"/>
      <c r="D90" s="209"/>
      <c r="E90" s="209"/>
      <c r="F90" s="209"/>
      <c r="G90" s="209"/>
      <c r="H90" s="209"/>
      <c r="I90" s="209"/>
      <c r="J90" s="209"/>
      <c r="K90" s="209"/>
      <c r="L90" s="209"/>
      <c r="M90" s="209"/>
      <c r="N90" s="209"/>
      <c r="O90" s="122"/>
      <c r="P90" s="122"/>
      <c r="Q90" s="122"/>
      <c r="R90" s="122"/>
      <c r="S90" s="122"/>
      <c r="T90" s="123"/>
      <c r="U90" s="122"/>
      <c r="V90" s="122"/>
      <c r="W90" s="123"/>
      <c r="X90" s="122"/>
      <c r="Y90" s="122"/>
      <c r="Z90" s="122"/>
      <c r="AA90" s="122"/>
      <c r="AB90" s="122"/>
      <c r="AC90" s="124"/>
      <c r="AD90" s="208" t="s">
        <v>56</v>
      </c>
      <c r="AE90" s="208"/>
      <c r="AF90" s="208"/>
      <c r="AG90" s="122"/>
    </row>
    <row r="91" spans="1:33" ht="23.25" customHeight="1">
      <c r="A91" s="216" t="s">
        <v>322</v>
      </c>
      <c r="B91" s="216"/>
      <c r="C91" s="216"/>
      <c r="D91" s="216"/>
      <c r="E91" s="216"/>
      <c r="F91" s="216"/>
      <c r="G91" s="216"/>
      <c r="H91" s="216"/>
      <c r="I91" s="216"/>
      <c r="J91" s="216"/>
      <c r="K91" s="216"/>
      <c r="L91" s="216"/>
      <c r="M91" s="216"/>
      <c r="N91" s="216"/>
      <c r="O91" s="216"/>
      <c r="P91" s="216"/>
      <c r="Q91" s="216"/>
      <c r="R91" s="216"/>
      <c r="S91" s="216"/>
      <c r="T91" s="216"/>
      <c r="U91" s="21"/>
      <c r="V91" s="21"/>
      <c r="W91" s="118"/>
      <c r="X91" s="21"/>
      <c r="Y91" s="21"/>
      <c r="Z91" s="21"/>
      <c r="AA91" s="21"/>
      <c r="AB91" s="119"/>
      <c r="AC91" s="21"/>
      <c r="AD91" s="213" t="s">
        <v>57</v>
      </c>
      <c r="AE91" s="214"/>
      <c r="AF91" s="215"/>
      <c r="AG91" s="30" t="s">
        <v>58</v>
      </c>
    </row>
    <row r="92" spans="1:33" ht="23.25" customHeight="1">
      <c r="A92" s="216"/>
      <c r="B92" s="216"/>
      <c r="C92" s="216"/>
      <c r="D92" s="216"/>
      <c r="E92" s="216"/>
      <c r="F92" s="216"/>
      <c r="G92" s="216"/>
      <c r="H92" s="216"/>
      <c r="I92" s="216"/>
      <c r="J92" s="216"/>
      <c r="K92" s="216"/>
      <c r="L92" s="216"/>
      <c r="M92" s="216"/>
      <c r="N92" s="216"/>
      <c r="O92" s="216"/>
      <c r="P92" s="216"/>
      <c r="Q92" s="216"/>
      <c r="R92" s="216"/>
      <c r="S92" s="216"/>
      <c r="T92" s="216"/>
      <c r="U92" s="21"/>
      <c r="V92" s="21"/>
      <c r="W92" s="118"/>
      <c r="X92" s="21"/>
      <c r="Y92" s="21"/>
      <c r="Z92" s="21"/>
      <c r="AA92" s="21"/>
      <c r="AB92" s="120"/>
      <c r="AC92" s="121"/>
      <c r="AD92" s="210" t="s">
        <v>59</v>
      </c>
      <c r="AE92" s="211"/>
      <c r="AF92" s="212"/>
      <c r="AG92" s="74">
        <f>K89+O89</f>
        <v>0</v>
      </c>
    </row>
    <row r="93" spans="1:33" ht="23.25">
      <c r="A93" s="129"/>
      <c r="B93" s="129"/>
      <c r="C93" s="129"/>
      <c r="D93" s="129"/>
      <c r="E93" s="129"/>
      <c r="F93" s="129"/>
      <c r="G93" s="129"/>
      <c r="H93" s="129"/>
      <c r="I93" s="129"/>
      <c r="J93" s="129"/>
      <c r="K93" s="129"/>
      <c r="L93" s="129"/>
      <c r="M93" s="129"/>
      <c r="N93" s="129"/>
      <c r="O93" s="127"/>
      <c r="P93" s="127"/>
      <c r="Q93" s="127"/>
      <c r="R93" s="127"/>
      <c r="S93" s="127"/>
      <c r="T93" s="128"/>
      <c r="U93" s="21"/>
      <c r="V93" s="21"/>
      <c r="W93" s="118"/>
      <c r="X93" s="21"/>
      <c r="Y93" s="21"/>
      <c r="Z93" s="21"/>
      <c r="AA93" s="21"/>
      <c r="AB93" s="21"/>
      <c r="AC93" s="121"/>
      <c r="AD93" s="210" t="s">
        <v>1695</v>
      </c>
      <c r="AE93" s="211"/>
      <c r="AF93" s="212"/>
      <c r="AG93" s="74">
        <f>AG92*0.29</f>
        <v>0</v>
      </c>
    </row>
    <row r="94" spans="1:33" ht="23.25" customHeight="1">
      <c r="A94" s="129" t="s">
        <v>323</v>
      </c>
      <c r="B94" s="129"/>
      <c r="C94" s="129"/>
      <c r="D94" s="129"/>
      <c r="E94" s="129"/>
      <c r="F94" s="129"/>
      <c r="G94" s="129"/>
      <c r="H94" s="129"/>
      <c r="I94" s="129"/>
      <c r="J94" s="129"/>
      <c r="K94" s="129"/>
      <c r="L94" s="129"/>
      <c r="M94" s="129"/>
      <c r="N94" s="129"/>
      <c r="O94" s="127"/>
      <c r="P94" s="127"/>
      <c r="Q94" s="127"/>
      <c r="R94" s="127"/>
      <c r="S94" s="127"/>
      <c r="T94" s="128"/>
      <c r="U94" s="21"/>
      <c r="V94" s="21"/>
      <c r="W94" s="118"/>
      <c r="X94" s="21"/>
      <c r="Y94" s="21"/>
      <c r="Z94" s="21"/>
      <c r="AA94" s="21"/>
      <c r="AB94" s="21"/>
      <c r="AC94" s="121"/>
      <c r="AD94" s="210" t="s">
        <v>61</v>
      </c>
      <c r="AE94" s="211"/>
      <c r="AF94" s="212"/>
      <c r="AG94" s="74">
        <f>AG92+AG93</f>
        <v>0</v>
      </c>
    </row>
    <row r="96" spans="1:33" ht="23.25">
      <c r="A96" s="129" t="s">
        <v>324</v>
      </c>
      <c r="B96" s="126"/>
      <c r="C96" s="126"/>
      <c r="D96" s="126"/>
      <c r="E96" s="126"/>
      <c r="F96" s="126"/>
      <c r="G96" s="126"/>
      <c r="H96" s="126"/>
      <c r="I96" s="126"/>
      <c r="J96" s="126"/>
      <c r="K96" s="126"/>
      <c r="L96" s="126"/>
      <c r="M96" s="126"/>
      <c r="N96" s="126"/>
      <c r="O96" s="126"/>
      <c r="P96" s="126"/>
      <c r="Q96" s="126"/>
      <c r="R96" s="126"/>
      <c r="S96" s="126"/>
      <c r="T96" s="126"/>
    </row>
    <row r="98" spans="1:1" ht="23.25">
      <c r="A98" s="130" t="s">
        <v>332</v>
      </c>
    </row>
    <row r="99" spans="1:1">
      <c r="A99" s="68" t="s">
        <v>330</v>
      </c>
    </row>
    <row r="100" spans="1:1">
      <c r="A100" s="68" t="s">
        <v>331</v>
      </c>
    </row>
    <row r="102" spans="1:1" ht="23.25">
      <c r="A102" s="130" t="s">
        <v>333</v>
      </c>
    </row>
    <row r="103" spans="1:1">
      <c r="A103" s="68" t="s">
        <v>334</v>
      </c>
    </row>
    <row r="104" spans="1:1">
      <c r="A104" s="68" t="s">
        <v>335</v>
      </c>
    </row>
    <row r="105" spans="1:1">
      <c r="A105" s="68" t="s">
        <v>336</v>
      </c>
    </row>
    <row r="106" spans="1:1">
      <c r="A106" s="68" t="s">
        <v>25</v>
      </c>
    </row>
  </sheetData>
  <sheetProtection sheet="1" formatColumns="0" formatRows="0" deleteRows="0"/>
  <mergeCells count="18">
    <mergeCell ref="AD92:AF92"/>
    <mergeCell ref="AD93:AF93"/>
    <mergeCell ref="AD94:AF94"/>
    <mergeCell ref="AD91:AF91"/>
    <mergeCell ref="A91:T92"/>
    <mergeCell ref="AD90:AF90"/>
    <mergeCell ref="I8:K8"/>
    <mergeCell ref="M8:O8"/>
    <mergeCell ref="AC8:AD8"/>
    <mergeCell ref="A90:N90"/>
    <mergeCell ref="A3:E3"/>
    <mergeCell ref="A1:E2"/>
    <mergeCell ref="G1:R1"/>
    <mergeCell ref="B5:E5"/>
    <mergeCell ref="Z8:AA8"/>
    <mergeCell ref="T8:U8"/>
    <mergeCell ref="W8:X8"/>
    <mergeCell ref="T6:X6"/>
  </mergeCells>
  <conditionalFormatting sqref="C10">
    <cfRule type="expression" dxfId="71" priority="271">
      <formula>OR(C10="TA- Use DD Tab",C10="GPTI- Use DD Tab")</formula>
    </cfRule>
  </conditionalFormatting>
  <conditionalFormatting sqref="K10:K24">
    <cfRule type="expression" dxfId="70" priority="201">
      <formula>IF(AND(B10&lt;&gt;""),I10="Sabbatical- Academic Year")</formula>
    </cfRule>
    <cfRule type="expression" dxfId="69" priority="202">
      <formula>IF(AND(B10&lt;&gt;""),I10="Sabbatical- Calendar Year")</formula>
    </cfRule>
    <cfRule type="expression" dxfId="68" priority="269">
      <formula>OR(I10="CHA- Fall",I10="Department- Fall",I10="First Year Seminar- Fall",I10="Graduate School- Fall",I10="Other- use DD tab",I10="Provost- Fall",I10="College Scholar- Fall",I10="Banked Course Release- Fall")</formula>
    </cfRule>
    <cfRule type="expression" dxfId="67" priority="270">
      <formula>OR(I10="Resignation/Retirement- Fall",I10="Course Buyout- Fall",I10="Leave of Absence- Fall",I10="Phased Retirement- Fall",I10="Research Semester- Fall",I10="Sabbatical- Academic Year",I10="Sabbatical- Calendar Year",I10="Sabbatical- Fall Semester",I10="Differentiated Workload- Fall",I10="Reappointment Release- Fall")</formula>
    </cfRule>
  </conditionalFormatting>
  <conditionalFormatting sqref="C11:C24">
    <cfRule type="expression" dxfId="66" priority="267">
      <formula>OR(C11="TA- Use DD Tab",C11="GPTI- Use DD Tab")</formula>
    </cfRule>
  </conditionalFormatting>
  <conditionalFormatting sqref="C26:C40">
    <cfRule type="expression" dxfId="65" priority="266">
      <formula>OR(C26="TA- Use DD Tab",C26="GPTI- Use DD Tab")</formula>
    </cfRule>
  </conditionalFormatting>
  <conditionalFormatting sqref="C42:C56">
    <cfRule type="expression" dxfId="64" priority="265">
      <formula>OR(C42="TA- Use DD Tab",C42="GPTI- Use DD Tab")</formula>
    </cfRule>
  </conditionalFormatting>
  <conditionalFormatting sqref="C58:C72">
    <cfRule type="expression" dxfId="63" priority="264">
      <formula>OR(C58="TA- Use DD Tab",C58="GPTI- Use DD Tab")</formula>
    </cfRule>
  </conditionalFormatting>
  <conditionalFormatting sqref="C74:C88">
    <cfRule type="expression" dxfId="62" priority="263">
      <formula>OR(C74="TA- Use DD Tab",C74="GPTI- Use DD Tab")</formula>
    </cfRule>
  </conditionalFormatting>
  <conditionalFormatting sqref="O10:O24">
    <cfRule type="expression" dxfId="61" priority="165">
      <formula>IF(AND(B10&lt;&gt;""),M10="Sabbatical- Calendar Year")</formula>
    </cfRule>
    <cfRule type="expression" dxfId="60" priority="166">
      <formula>IF(AND(B10&lt;&gt;""),M10="Sabbatical- Academic Year")</formula>
    </cfRule>
    <cfRule type="expression" dxfId="59" priority="249">
      <formula>OR(M10="CHA- Spring",M10="Department- Spring",M10="First Year Seminar- Spring",M10="Graduate School- Spring",M10="Other- use DD tab",M10="Provost- Spring",M10="College Scholar- Spring",M10="Banked Course Release- Spring")</formula>
    </cfRule>
    <cfRule type="expression" dxfId="58" priority="250">
      <formula>OR(M10="Resignation/Retirement- Spring",M10="Course Buyout- Spring",M10="Leave of Absence- Spring",M10="Phased Retirement- Spring",M10="Research Semester- Spring",M10="Sabbatical- Academic Year",M10="Sabbatical- Calendar Year",M10="Sabbatical- Spring Semester",M10="Differentiated Workload- Spring",M10="Reappointment Release- Spring")</formula>
    </cfRule>
  </conditionalFormatting>
  <conditionalFormatting sqref="R10">
    <cfRule type="containsText" dxfId="57" priority="228" operator="containsText" text="Y">
      <formula>NOT(ISERROR(SEARCH("Y",R10)))</formula>
    </cfRule>
  </conditionalFormatting>
  <conditionalFormatting sqref="R11:R24">
    <cfRule type="containsText" dxfId="56" priority="227" operator="containsText" text="Y">
      <formula>NOT(ISERROR(SEARCH("Y",R11)))</formula>
    </cfRule>
  </conditionalFormatting>
  <conditionalFormatting sqref="R26:R40">
    <cfRule type="containsText" dxfId="55" priority="226" operator="containsText" text="Y">
      <formula>NOT(ISERROR(SEARCH("Y",R26)))</formula>
    </cfRule>
  </conditionalFormatting>
  <conditionalFormatting sqref="R42:R56">
    <cfRule type="containsText" dxfId="54" priority="225" operator="containsText" text="Y">
      <formula>NOT(ISERROR(SEARCH("Y",R42)))</formula>
    </cfRule>
  </conditionalFormatting>
  <conditionalFormatting sqref="R58:R72">
    <cfRule type="containsText" dxfId="53" priority="224" operator="containsText" text="Y">
      <formula>NOT(ISERROR(SEARCH("Y",R58)))</formula>
    </cfRule>
  </conditionalFormatting>
  <conditionalFormatting sqref="R74:R88">
    <cfRule type="containsText" dxfId="52" priority="223" operator="containsText" text="Y">
      <formula>NOT(ISERROR(SEARCH("Y",R74)))</formula>
    </cfRule>
  </conditionalFormatting>
  <conditionalFormatting sqref="K26:K40">
    <cfRule type="expression" dxfId="51" priority="29">
      <formula>IF(AND(B26&lt;&gt;""),I26="Sabbatical- Academic Year")</formula>
    </cfRule>
    <cfRule type="expression" dxfId="50" priority="30">
      <formula>IF(AND(B26&lt;&gt;""),I26="Sabbatical- Calendar Year")</formula>
    </cfRule>
    <cfRule type="expression" dxfId="49" priority="31">
      <formula>OR(I26="CHA- Fall",I26="Department- Fall",I26="First Year Seminar- Fall",I26="Graduate School- Fall",I26="Other- use DD tab",I26="Provost- Fall",I26="College Scholar- Fall",I26="Banked Course Release- Fall")</formula>
    </cfRule>
    <cfRule type="expression" dxfId="48" priority="32">
      <formula>OR(I26="Resignation/Retirement- Fall",I26="Course Buyout- Fall",I26="Leave of Absence- Fall",I26="Phased Retirement- Fall",I26="Research Semester- Fall",I26="Sabbatical- Academic Year",I26="Sabbatical- Calendar Year",I26="Sabbatical- Fall Semester",I26="Differentiated Workload- Fall",I26="Reappointment Release- Fall")</formula>
    </cfRule>
  </conditionalFormatting>
  <conditionalFormatting sqref="K42:K56">
    <cfRule type="expression" dxfId="47" priority="25">
      <formula>IF(AND(B42&lt;&gt;""),I42="Sabbatical- Academic Year")</formula>
    </cfRule>
    <cfRule type="expression" dxfId="46" priority="26">
      <formula>IF(AND(B42&lt;&gt;""),I42="Sabbatical- Calendar Year")</formula>
    </cfRule>
    <cfRule type="expression" dxfId="45" priority="27">
      <formula>OR(I42="CHA- Fall",I42="Department- Fall",I42="First Year Seminar- Fall",I42="Graduate School- Fall",I42="Other- use DD tab",I42="Provost- Fall",I42="College Scholar- Fall",I42="Banked Course Release- Fall")</formula>
    </cfRule>
    <cfRule type="expression" dxfId="44" priority="28">
      <formula>OR(I42="Resignation/Retirement- Fall",I42="Course Buyout- Fall",I42="Leave of Absence- Fall",I42="Phased Retirement- Fall",I42="Research Semester- Fall",I42="Sabbatical- Academic Year",I42="Sabbatical- Calendar Year",I42="Sabbatical- Fall Semester",I42="Differentiated Workload- Fall",I42="Reappointment Release- Fall")</formula>
    </cfRule>
  </conditionalFormatting>
  <conditionalFormatting sqref="K58:K72">
    <cfRule type="expression" dxfId="43" priority="21">
      <formula>IF(AND(B58&lt;&gt;""),I58="Sabbatical- Academic Year")</formula>
    </cfRule>
    <cfRule type="expression" dxfId="42" priority="22">
      <formula>IF(AND(B58&lt;&gt;""),I58="Sabbatical- Calendar Year")</formula>
    </cfRule>
    <cfRule type="expression" dxfId="41" priority="23">
      <formula>OR(I58="CHA- Fall",I58="Department- Fall",I58="First Year Seminar- Fall",I58="Graduate School- Fall",I58="Other- use DD tab",I58="Provost- Fall",I58="College Scholar- Fall",I58="Banked Course Release- Fall")</formula>
    </cfRule>
    <cfRule type="expression" dxfId="40" priority="24">
      <formula>OR(I58="Resignation/Retirement- Fall",I58="Course Buyout- Fall",I58="Leave of Absence- Fall",I58="Phased Retirement- Fall",I58="Research Semester- Fall",I58="Sabbatical- Academic Year",I58="Sabbatical- Calendar Year",I58="Sabbatical- Fall Semester",I58="Differentiated Workload- Fall",I58="Reappointment Release- Fall")</formula>
    </cfRule>
  </conditionalFormatting>
  <conditionalFormatting sqref="K74:K88">
    <cfRule type="expression" dxfId="39" priority="17">
      <formula>IF(AND(B74&lt;&gt;""),I74="Sabbatical- Academic Year")</formula>
    </cfRule>
    <cfRule type="expression" dxfId="38" priority="18">
      <formula>IF(AND(B74&lt;&gt;""),I74="Sabbatical- Calendar Year")</formula>
    </cfRule>
    <cfRule type="expression" dxfId="37" priority="19">
      <formula>OR(I74="CHA- Fall",I74="Department- Fall",I74="First Year Seminar- Fall",I74="Graduate School- Fall",I74="Other- use DD tab",I74="Provost- Fall",I74="College Scholar- Fall",I74="Banked Course Release- Fall")</formula>
    </cfRule>
    <cfRule type="expression" dxfId="36" priority="20">
      <formula>OR(I74="Resignation/Retirement- Fall",I74="Course Buyout- Fall",I74="Leave of Absence- Fall",I74="Phased Retirement- Fall",I74="Research Semester- Fall",I74="Sabbatical- Academic Year",I74="Sabbatical- Calendar Year",I74="Sabbatical- Fall Semester",I74="Differentiated Workload- Fall",I74="Reappointment Release- Fall")</formula>
    </cfRule>
  </conditionalFormatting>
  <conditionalFormatting sqref="O26:O40">
    <cfRule type="expression" dxfId="35" priority="13">
      <formula>IF(AND(B26&lt;&gt;""),M26="Sabbatical- Calendar Year")</formula>
    </cfRule>
    <cfRule type="expression" dxfId="34" priority="14">
      <formula>IF(AND(B26&lt;&gt;""),M26="Sabbatical- Academic Year")</formula>
    </cfRule>
    <cfRule type="expression" dxfId="33" priority="15">
      <formula>OR(M26="CHA- Spring",M26="Department- Spring",M26="First Year Seminar- Spring",M26="Graduate School- Spring",M26="Other- use DD tab",M26="Provost- Spring",M26="College Scholar- Spring",M26="Banked Course Release- Spring")</formula>
    </cfRule>
    <cfRule type="expression" dxfId="32" priority="16">
      <formula>OR(M26="Resignation/Retirement- Spring",M26="Course Buyout- Spring",M26="Leave of Absence- Spring",M26="Phased Retirement- Spring",M26="Research Semester- Spring",M26="Sabbatical- Academic Year",M26="Sabbatical- Calendar Year",M26="Sabbatical- Spring Semester",M26="Differentiated Workload- Spring",M26="Reappointment Release- Spring")</formula>
    </cfRule>
  </conditionalFormatting>
  <conditionalFormatting sqref="O42:O56">
    <cfRule type="expression" dxfId="31" priority="9">
      <formula>IF(AND(B42&lt;&gt;""),M42="Sabbatical- Calendar Year")</formula>
    </cfRule>
    <cfRule type="expression" dxfId="30" priority="10">
      <formula>IF(AND(B42&lt;&gt;""),M42="Sabbatical- Academic Year")</formula>
    </cfRule>
    <cfRule type="expression" dxfId="29" priority="11">
      <formula>OR(M42="CHA- Spring",M42="Department- Spring",M42="First Year Seminar- Spring",M42="Graduate School- Spring",M42="Other- use DD tab",M42="Provost- Spring",M42="College Scholar- Spring",M42="Banked Course Release- Spring")</formula>
    </cfRule>
    <cfRule type="expression" dxfId="28" priority="12">
      <formula>OR(M42="Resignation/Retirement- Spring",M42="Course Buyout- Spring",M42="Leave of Absence- Spring",M42="Phased Retirement- Spring",M42="Research Semester- Spring",M42="Sabbatical- Academic Year",M42="Sabbatical- Calendar Year",M42="Sabbatical- Spring Semester",M42="Differentiated Workload- Spring",M42="Reappointment Release- Spring")</formula>
    </cfRule>
  </conditionalFormatting>
  <conditionalFormatting sqref="O58:O72">
    <cfRule type="expression" dxfId="27" priority="5">
      <formula>IF(AND(B58&lt;&gt;""),M58="Sabbatical- Calendar Year")</formula>
    </cfRule>
    <cfRule type="expression" dxfId="26" priority="6">
      <formula>IF(AND(B58&lt;&gt;""),M58="Sabbatical- Academic Year")</formula>
    </cfRule>
    <cfRule type="expression" dxfId="25" priority="7">
      <formula>OR(M58="CHA- Spring",M58="Department- Spring",M58="First Year Seminar- Spring",M58="Graduate School- Spring",M58="Other- use DD tab",M58="Provost- Spring",M58="College Scholar- Spring",M58="Banked Course Release- Spring")</formula>
    </cfRule>
    <cfRule type="expression" dxfId="24" priority="8">
      <formula>OR(M58="Resignation/Retirement- Spring",M58="Course Buyout- Spring",M58="Leave of Absence- Spring",M58="Phased Retirement- Spring",M58="Research Semester- Spring",M58="Sabbatical- Academic Year",M58="Sabbatical- Calendar Year",M58="Sabbatical- Spring Semester",M58="Differentiated Workload- Spring",M58="Reappointment Release- Spring")</formula>
    </cfRule>
  </conditionalFormatting>
  <conditionalFormatting sqref="O74:O88">
    <cfRule type="expression" dxfId="23" priority="1">
      <formula>IF(AND(B74&lt;&gt;""),M74="Sabbatical- Calendar Year")</formula>
    </cfRule>
    <cfRule type="expression" dxfId="22" priority="2">
      <formula>IF(AND(B74&lt;&gt;""),M74="Sabbatical- Academic Year")</formula>
    </cfRule>
    <cfRule type="expression" dxfId="21" priority="3">
      <formula>OR(M74="CHA- Spring",M74="Department- Spring",M74="First Year Seminar- Spring",M74="Graduate School- Spring",M74="Other- use DD tab",M74="Provost- Spring",M74="College Scholar- Spring",M74="Banked Course Release- Spring")</formula>
    </cfRule>
    <cfRule type="expression" dxfId="20" priority="4">
      <formula>OR(M74="Resignation/Retirement- Spring",M74="Course Buyout- Spring",M74="Leave of Absence- Spring",M74="Phased Retirement- Spring",M74="Research Semester- Spring",M74="Sabbatical- Academic Year",M74="Sabbatical- Calendar Year",M74="Sabbatical- Spring Semester",M74="Differentiated Workload- Spring",M74="Reappointment Release- Spring")</formula>
    </cfRule>
  </conditionalFormatting>
  <dataValidations count="1">
    <dataValidation type="decimal" allowBlank="1" showInputMessage="1" showErrorMessage="1" sqref="E10:E24 E26:E40 E42:E56 E58:E72 E74:E88" xr:uid="{56F54D4B-78FF-46FE-8BBB-AD6A145E1AF1}">
      <formula1>-10</formula1>
      <formula2>20</formula2>
    </dataValidation>
  </dataValidations>
  <pageMargins left="0.7" right="0.7" top="0.75" bottom="0.75" header="0.3" footer="0.3"/>
  <pageSetup orientation="portrait" horizontalDpi="4294967292" verticalDpi="4294967292"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23ECA9E-B29E-4A47-AA48-B513A538CF86}">
          <x14:formula1>
            <xm:f>'Drop Down Menus'!$A$15:$A$28</xm:f>
          </x14:formula1>
          <xm:sqref>C26:C40 C42:C56 C10:C24 C58:C72 C74:C89</xm:sqref>
        </x14:dataValidation>
        <x14:dataValidation type="list" allowBlank="1" showInputMessage="1" showErrorMessage="1" xr:uid="{3EFE912D-ECF9-4F1B-AF20-A4345EF3A38B}">
          <x14:formula1>
            <xm:f>'Drop Down Menus'!$G$2:$G$3</xm:f>
          </x14:formula1>
          <xm:sqref>R10:R24 R26:R40 R42:R56 R74:R88 R58:R72</xm:sqref>
        </x14:dataValidation>
        <x14:dataValidation type="list" allowBlank="1" showInputMessage="1" showErrorMessage="1" xr:uid="{00000000-0002-0000-0000-000000000000}">
          <x14:formula1>
            <xm:f>'Drop Down Menus'!$E$1:$E$10</xm:f>
          </x14:formula1>
          <xm:sqref>B4</xm:sqref>
        </x14:dataValidation>
        <x14:dataValidation type="list" allowBlank="1" showInputMessage="1" showErrorMessage="1" xr:uid="{4EFFF675-5C93-4C56-9E7A-F793F4D57DE9}">
          <x14:formula1>
            <xm:f>'Drop Down Menus'!$E$14:$E$54</xm:f>
          </x14:formula1>
          <xm:sqref>B5</xm:sqref>
        </x14:dataValidation>
        <x14:dataValidation type="list" allowBlank="1" showInputMessage="1" showErrorMessage="1" xr:uid="{76D29A48-E71C-4F50-88B6-04E7E362AAA5}">
          <x14:formula1>
            <xm:f>'Drop Down Menus'!$C$53:$C$58</xm:f>
          </x14:formula1>
          <xm:sqref>G10:G24 G74:G88 G58:G72 G42:G56 G26:G40</xm:sqref>
        </x14:dataValidation>
        <x14:dataValidation type="list" allowBlank="1" showInputMessage="1" showErrorMessage="1" xr:uid="{B5D151BD-F113-4685-ACDC-A8CBBFFB70B1}">
          <x14:formula1>
            <xm:f>'Drop Down Menus'!$A$53:$A$56</xm:f>
          </x14:formula1>
          <xm:sqref>D10:D24 D74:D88 D58:D72 D42:D56 D26:D40</xm:sqref>
        </x14:dataValidation>
        <x14:dataValidation type="list" allowBlank="1" showInputMessage="1" showErrorMessage="1" xr:uid="{5EE13FFC-9101-4795-ACBB-144B82D391C0}">
          <x14:formula1>
            <xm:f>'Drop Down Menus'!$A$31:$A$48</xm:f>
          </x14:formula1>
          <xm:sqref>I10:I24 I74:I88 I58:I72 I42:I56 I26:I40</xm:sqref>
        </x14:dataValidation>
        <x14:dataValidation type="list" allowBlank="1" showInputMessage="1" showErrorMessage="1" xr:uid="{10C80616-BBF8-45E8-B97D-D02DFDDC6495}">
          <x14:formula1>
            <xm:f>'Drop Down Menus'!$C$31:$C$48</xm:f>
          </x14:formula1>
          <xm:sqref>M10:M24 M74:M88 M26:M40 M42:M56 M58:M72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C01E-3D62-4A8B-A34F-84C05D33A913}">
  <sheetPr codeName="Sheet3">
    <tabColor rgb="FFA2A4A3"/>
    <pageSetUpPr autoPageBreaks="0"/>
  </sheetPr>
  <dimension ref="A1:Z57"/>
  <sheetViews>
    <sheetView showGridLines="0" zoomScale="70" zoomScaleNormal="70" workbookViewId="0">
      <pane xSplit="1" ySplit="8" topLeftCell="B9" activePane="bottomRight" state="frozenSplit"/>
      <selection pane="topRight" activeCell="B1" sqref="B1"/>
      <selection pane="bottomLeft" activeCell="A5" sqref="A5"/>
      <selection pane="bottomRight" activeCell="C35" sqref="C35"/>
    </sheetView>
  </sheetViews>
  <sheetFormatPr defaultColWidth="11" defaultRowHeight="15.75"/>
  <cols>
    <col min="1" max="1" width="44.125" style="8" customWidth="1"/>
    <col min="2" max="2" width="20.125" style="8" customWidth="1"/>
    <col min="3" max="3" width="28.625" style="8" customWidth="1"/>
    <col min="4" max="4" width="25.5" style="8" customWidth="1"/>
    <col min="5" max="5" width="3.875" style="8" customWidth="1"/>
    <col min="6" max="6" width="31" style="25" customWidth="1"/>
    <col min="7" max="7" width="13.5" style="8" customWidth="1"/>
    <col min="8" max="8" width="62.25" style="8" customWidth="1"/>
    <col min="9" max="9" width="13.5" style="8" customWidth="1"/>
    <col min="10" max="10" width="14.875" style="8" customWidth="1"/>
    <col min="11" max="11" width="3.125" style="8" customWidth="1"/>
    <col min="12" max="12" width="20.375" style="8" customWidth="1"/>
    <col min="13" max="13" width="19.375" style="8" bestFit="1" customWidth="1"/>
    <col min="14" max="14" width="3.875" style="8" customWidth="1"/>
    <col min="15" max="15" width="21.125" style="8" bestFit="1" customWidth="1"/>
    <col min="16" max="16" width="19.375" style="8" bestFit="1" customWidth="1"/>
    <col min="17" max="17" width="3.125" style="8" customWidth="1"/>
    <col min="18" max="18" width="18.625" style="8" customWidth="1"/>
    <col min="19" max="19" width="47.375" style="8" customWidth="1"/>
    <col min="20" max="20" width="16.875" style="8" customWidth="1"/>
    <col min="21" max="21" width="2.5" style="8" customWidth="1"/>
    <col min="22" max="22" width="18.625" style="8" customWidth="1"/>
    <col min="23" max="23" width="47.375" style="8" customWidth="1"/>
    <col min="24" max="24" width="18.875" style="8" customWidth="1"/>
    <col min="25" max="26" width="49.5" style="8" customWidth="1"/>
    <col min="27" max="16384" width="11" style="8"/>
  </cols>
  <sheetData>
    <row r="1" spans="1:26" ht="31.5">
      <c r="A1" s="217" t="s">
        <v>63</v>
      </c>
      <c r="B1" s="218"/>
      <c r="C1" s="218"/>
      <c r="D1" s="218"/>
      <c r="E1" s="83"/>
      <c r="F1" s="201" t="s">
        <v>32</v>
      </c>
      <c r="G1" s="201"/>
      <c r="H1" s="201"/>
      <c r="I1" s="201"/>
      <c r="J1" s="201"/>
      <c r="K1" s="28"/>
      <c r="L1" s="38"/>
      <c r="M1" s="7"/>
      <c r="N1" s="7"/>
      <c r="O1" s="7"/>
      <c r="P1" s="7"/>
      <c r="Q1" s="60"/>
      <c r="R1" s="7"/>
      <c r="S1" s="6"/>
      <c r="T1" s="6"/>
      <c r="U1" s="6"/>
      <c r="V1" s="6"/>
      <c r="W1" s="6"/>
      <c r="X1" s="6"/>
      <c r="Y1" s="6"/>
      <c r="Z1" s="6"/>
    </row>
    <row r="2" spans="1:26" ht="31.5">
      <c r="A2" s="197" t="s">
        <v>340</v>
      </c>
      <c r="B2" s="198"/>
      <c r="C2" s="198"/>
      <c r="D2" s="198"/>
      <c r="E2" s="13"/>
      <c r="F2" s="102" t="s">
        <v>280</v>
      </c>
      <c r="G2" s="101"/>
      <c r="H2" s="101"/>
      <c r="I2" s="101"/>
      <c r="J2" s="101"/>
      <c r="K2" s="14"/>
      <c r="L2" s="38"/>
      <c r="M2" s="12"/>
      <c r="N2" s="12"/>
      <c r="O2" s="12"/>
      <c r="P2" s="12"/>
      <c r="Q2" s="61"/>
      <c r="R2" s="12"/>
      <c r="S2" s="11"/>
      <c r="T2" s="11"/>
      <c r="U2" s="11"/>
      <c r="V2" s="11"/>
      <c r="W2" s="11"/>
      <c r="X2" s="11"/>
      <c r="Y2" s="11"/>
      <c r="Z2" s="11"/>
    </row>
    <row r="3" spans="1:26" ht="31.5">
      <c r="A3" s="86" t="s">
        <v>33</v>
      </c>
      <c r="B3" s="111" t="str">
        <f>'L&amp;R Request'!B4</f>
        <v>2022-23</v>
      </c>
      <c r="C3" s="10"/>
      <c r="D3" s="11"/>
      <c r="E3" s="13"/>
      <c r="F3" s="102" t="s">
        <v>272</v>
      </c>
      <c r="G3" s="102"/>
      <c r="H3" s="102"/>
      <c r="I3" s="102"/>
      <c r="J3" s="102"/>
      <c r="K3" s="14"/>
      <c r="L3" s="207" t="s">
        <v>36</v>
      </c>
      <c r="M3" s="207"/>
      <c r="N3" s="207"/>
      <c r="O3" s="207"/>
      <c r="P3" s="207"/>
      <c r="Q3" s="61"/>
      <c r="R3" s="233" t="s">
        <v>308</v>
      </c>
      <c r="S3" s="233"/>
      <c r="T3" s="233"/>
      <c r="U3" s="233"/>
      <c r="V3" s="233"/>
      <c r="W3" s="233"/>
      <c r="X3" s="233"/>
      <c r="Y3" s="11"/>
      <c r="Z3" s="11"/>
    </row>
    <row r="4" spans="1:26" ht="29.1" customHeight="1">
      <c r="A4" s="86" t="s">
        <v>35</v>
      </c>
      <c r="B4" s="220" t="str">
        <f>IF(ISBLANK('L&amp;R Request'!B5),"",'L&amp;R Request'!B5)</f>
        <v/>
      </c>
      <c r="C4" s="221"/>
      <c r="D4" s="221"/>
      <c r="E4" s="13"/>
      <c r="F4" s="102" t="s">
        <v>6</v>
      </c>
      <c r="G4" s="102"/>
      <c r="H4" s="102"/>
      <c r="I4" s="102"/>
      <c r="J4" s="102"/>
      <c r="K4" s="14"/>
      <c r="Q4" s="61"/>
      <c r="R4" s="232" t="s">
        <v>64</v>
      </c>
      <c r="S4" s="232"/>
      <c r="T4" s="232"/>
      <c r="U4" s="232"/>
      <c r="V4" s="232"/>
      <c r="W4" s="232"/>
      <c r="X4" s="232"/>
      <c r="Z4" s="11"/>
    </row>
    <row r="5" spans="1:26" ht="29.1" customHeight="1">
      <c r="A5" s="57"/>
      <c r="B5" s="51"/>
      <c r="C5" s="11"/>
      <c r="D5" s="11"/>
      <c r="E5" s="13"/>
      <c r="F5" s="102" t="s">
        <v>7</v>
      </c>
      <c r="G5" s="102"/>
      <c r="H5" s="102"/>
      <c r="I5" s="102"/>
      <c r="J5" s="102"/>
      <c r="K5" s="14"/>
      <c r="L5" s="37"/>
      <c r="M5" s="12"/>
      <c r="N5" s="12"/>
      <c r="O5" s="12"/>
      <c r="P5" s="12"/>
      <c r="Q5" s="61"/>
      <c r="R5" s="232"/>
      <c r="S5" s="232"/>
      <c r="T5" s="232"/>
      <c r="U5" s="232"/>
      <c r="V5" s="232"/>
      <c r="W5" s="232"/>
      <c r="X5" s="232"/>
      <c r="Z5" s="40"/>
    </row>
    <row r="6" spans="1:26" ht="29.1" customHeight="1">
      <c r="A6" s="57"/>
      <c r="B6" s="51"/>
      <c r="C6" s="11"/>
      <c r="D6" s="11"/>
      <c r="E6" s="13"/>
      <c r="F6" s="102" t="s">
        <v>8</v>
      </c>
      <c r="G6" s="102"/>
      <c r="H6" s="102"/>
      <c r="I6" s="102"/>
      <c r="J6" s="102"/>
      <c r="K6" s="14"/>
      <c r="L6" s="37"/>
      <c r="M6" s="12"/>
      <c r="N6" s="12"/>
      <c r="O6" s="12"/>
      <c r="P6" s="12"/>
      <c r="Q6" s="61"/>
      <c r="R6" s="42" t="s">
        <v>65</v>
      </c>
      <c r="S6" s="40"/>
      <c r="T6" s="40"/>
      <c r="U6" s="40"/>
      <c r="V6" s="40"/>
      <c r="W6" s="40"/>
      <c r="X6" s="40"/>
      <c r="Y6" s="40"/>
      <c r="Z6" s="40"/>
    </row>
    <row r="7" spans="1:26" ht="25.5" customHeight="1">
      <c r="A7" s="57"/>
      <c r="B7" s="52"/>
      <c r="C7" s="53"/>
      <c r="D7" s="11"/>
      <c r="E7" s="13"/>
      <c r="F7" s="117" t="s">
        <v>310</v>
      </c>
      <c r="G7" s="102"/>
      <c r="H7" s="102"/>
      <c r="I7" s="102"/>
      <c r="J7" s="102"/>
      <c r="K7" s="14"/>
      <c r="L7" s="205" t="s">
        <v>42</v>
      </c>
      <c r="M7" s="205"/>
      <c r="N7" s="62"/>
      <c r="O7" s="206" t="s">
        <v>43</v>
      </c>
      <c r="P7" s="206"/>
      <c r="Q7" s="64"/>
      <c r="R7" s="219" t="s">
        <v>42</v>
      </c>
      <c r="S7" s="219"/>
      <c r="T7" s="219"/>
      <c r="U7" s="63"/>
      <c r="V7" s="236" t="s">
        <v>43</v>
      </c>
      <c r="W7" s="236"/>
      <c r="X7" s="236"/>
      <c r="Y7" s="40"/>
      <c r="Z7" s="40"/>
    </row>
    <row r="8" spans="1:26" s="3" customFormat="1" ht="89.1" customHeight="1">
      <c r="A8" s="15" t="s">
        <v>44</v>
      </c>
      <c r="B8" s="50" t="s">
        <v>45</v>
      </c>
      <c r="C8" s="1" t="s">
        <v>46</v>
      </c>
      <c r="D8" s="26" t="s">
        <v>113</v>
      </c>
      <c r="E8" s="2"/>
      <c r="F8" s="26" t="s">
        <v>66</v>
      </c>
      <c r="G8" s="26" t="s">
        <v>48</v>
      </c>
      <c r="H8" s="26" t="s">
        <v>67</v>
      </c>
      <c r="I8" s="26" t="s">
        <v>48</v>
      </c>
      <c r="J8" s="26" t="s">
        <v>50</v>
      </c>
      <c r="K8" s="26"/>
      <c r="L8" s="26" t="s">
        <v>51</v>
      </c>
      <c r="M8" s="26" t="s">
        <v>52</v>
      </c>
      <c r="N8" s="26"/>
      <c r="O8" s="26" t="s">
        <v>68</v>
      </c>
      <c r="P8" s="26" t="s">
        <v>52</v>
      </c>
      <c r="Q8" s="2"/>
      <c r="R8" s="26" t="s">
        <v>114</v>
      </c>
      <c r="S8" s="26" t="s">
        <v>277</v>
      </c>
      <c r="T8" s="26" t="s">
        <v>276</v>
      </c>
      <c r="U8" s="16"/>
      <c r="V8" s="26" t="s">
        <v>114</v>
      </c>
      <c r="W8" s="26" t="s">
        <v>277</v>
      </c>
      <c r="X8" s="26" t="s">
        <v>276</v>
      </c>
      <c r="Y8" s="26" t="s">
        <v>282</v>
      </c>
      <c r="Z8" s="26" t="s">
        <v>115</v>
      </c>
    </row>
    <row r="9" spans="1:26">
      <c r="A9" s="32"/>
      <c r="B9" s="33"/>
      <c r="C9" s="33"/>
      <c r="D9" s="32"/>
      <c r="E9" s="13"/>
      <c r="F9" s="33"/>
      <c r="G9" s="33"/>
      <c r="H9" s="33"/>
      <c r="I9" s="33"/>
      <c r="J9" s="32"/>
      <c r="K9" s="18"/>
      <c r="L9" s="65"/>
      <c r="M9" s="33"/>
      <c r="N9" s="19"/>
      <c r="O9" s="32"/>
      <c r="P9" s="33"/>
      <c r="Q9" s="19"/>
      <c r="R9" s="35"/>
      <c r="S9" s="33"/>
      <c r="T9" s="36"/>
      <c r="U9" s="20"/>
      <c r="V9" s="32"/>
      <c r="W9" s="33"/>
      <c r="X9" s="36"/>
      <c r="Y9" s="33"/>
      <c r="Z9" s="33"/>
    </row>
    <row r="10" spans="1:26">
      <c r="A10" s="32"/>
      <c r="B10" s="33"/>
      <c r="C10" s="33"/>
      <c r="D10" s="32"/>
      <c r="E10" s="13"/>
      <c r="F10" s="33"/>
      <c r="G10" s="33"/>
      <c r="H10" s="33"/>
      <c r="I10" s="33"/>
      <c r="J10" s="32"/>
      <c r="K10" s="18"/>
      <c r="L10" s="65"/>
      <c r="M10" s="33"/>
      <c r="N10" s="19"/>
      <c r="O10" s="32"/>
      <c r="P10" s="33"/>
      <c r="Q10" s="19"/>
      <c r="R10" s="35"/>
      <c r="S10" s="33"/>
      <c r="T10" s="36"/>
      <c r="U10" s="20"/>
      <c r="V10" s="32"/>
      <c r="W10" s="33"/>
      <c r="X10" s="36"/>
      <c r="Y10" s="89"/>
      <c r="Z10" s="89"/>
    </row>
    <row r="11" spans="1:26">
      <c r="A11" s="32"/>
      <c r="B11" s="33"/>
      <c r="C11" s="33"/>
      <c r="D11" s="32"/>
      <c r="E11" s="13"/>
      <c r="F11" s="33"/>
      <c r="G11" s="33"/>
      <c r="H11" s="33"/>
      <c r="I11" s="33"/>
      <c r="J11" s="32"/>
      <c r="K11" s="18"/>
      <c r="L11" s="65"/>
      <c r="M11" s="33"/>
      <c r="N11" s="19"/>
      <c r="O11" s="32"/>
      <c r="P11" s="33"/>
      <c r="Q11" s="19"/>
      <c r="R11" s="35"/>
      <c r="S11" s="33"/>
      <c r="T11" s="36"/>
      <c r="U11" s="20"/>
      <c r="V11" s="32"/>
      <c r="W11" s="33"/>
      <c r="X11" s="36"/>
      <c r="Y11" s="89"/>
      <c r="Z11" s="89"/>
    </row>
    <row r="12" spans="1:26">
      <c r="A12" s="32"/>
      <c r="B12" s="33"/>
      <c r="C12" s="33"/>
      <c r="D12" s="32"/>
      <c r="E12" s="13"/>
      <c r="F12" s="33"/>
      <c r="G12" s="33"/>
      <c r="H12" s="33"/>
      <c r="I12" s="33"/>
      <c r="J12" s="32"/>
      <c r="K12" s="18"/>
      <c r="L12" s="65"/>
      <c r="M12" s="33"/>
      <c r="N12" s="19"/>
      <c r="O12" s="32"/>
      <c r="P12" s="33"/>
      <c r="Q12" s="19"/>
      <c r="R12" s="35"/>
      <c r="S12" s="33"/>
      <c r="T12" s="36"/>
      <c r="U12" s="20"/>
      <c r="V12" s="32"/>
      <c r="W12" s="33"/>
      <c r="X12" s="36"/>
      <c r="Y12" s="89"/>
      <c r="Z12" s="89"/>
    </row>
    <row r="13" spans="1:26">
      <c r="A13" s="32"/>
      <c r="B13" s="33"/>
      <c r="C13" s="33"/>
      <c r="D13" s="32"/>
      <c r="E13" s="13"/>
      <c r="F13" s="33"/>
      <c r="G13" s="33"/>
      <c r="H13" s="33"/>
      <c r="I13" s="33"/>
      <c r="J13" s="32"/>
      <c r="K13" s="18"/>
      <c r="L13" s="65"/>
      <c r="M13" s="33"/>
      <c r="N13" s="19"/>
      <c r="O13" s="65"/>
      <c r="P13" s="33"/>
      <c r="Q13" s="19"/>
      <c r="R13" s="35"/>
      <c r="S13" s="33"/>
      <c r="T13" s="36"/>
      <c r="U13" s="20"/>
      <c r="V13" s="32"/>
      <c r="W13" s="33"/>
      <c r="X13" s="36"/>
      <c r="Y13" s="89"/>
      <c r="Z13" s="89"/>
    </row>
    <row r="14" spans="1:26">
      <c r="A14" s="32"/>
      <c r="B14" s="33"/>
      <c r="C14" s="33"/>
      <c r="D14" s="32"/>
      <c r="E14" s="13"/>
      <c r="F14" s="33"/>
      <c r="G14" s="33"/>
      <c r="H14" s="33"/>
      <c r="I14" s="33"/>
      <c r="J14" s="32"/>
      <c r="K14" s="18"/>
      <c r="L14" s="65"/>
      <c r="M14" s="33"/>
      <c r="N14" s="19"/>
      <c r="O14" s="65"/>
      <c r="P14" s="33"/>
      <c r="Q14" s="19"/>
      <c r="R14" s="35"/>
      <c r="S14" s="33"/>
      <c r="T14" s="36"/>
      <c r="U14" s="20"/>
      <c r="V14" s="32"/>
      <c r="W14" s="33"/>
      <c r="X14" s="36"/>
      <c r="Y14" s="89"/>
      <c r="Z14" s="89"/>
    </row>
    <row r="15" spans="1:26">
      <c r="A15" s="32"/>
      <c r="B15" s="33"/>
      <c r="C15" s="33"/>
      <c r="D15" s="32"/>
      <c r="E15" s="13"/>
      <c r="F15" s="33"/>
      <c r="G15" s="33"/>
      <c r="H15" s="33"/>
      <c r="I15" s="33"/>
      <c r="J15" s="32"/>
      <c r="K15" s="18"/>
      <c r="L15" s="65"/>
      <c r="M15" s="33"/>
      <c r="N15" s="19"/>
      <c r="O15" s="65"/>
      <c r="P15" s="33"/>
      <c r="Q15" s="19"/>
      <c r="R15" s="35"/>
      <c r="S15" s="33"/>
      <c r="T15" s="36"/>
      <c r="U15" s="20"/>
      <c r="V15" s="32"/>
      <c r="W15" s="33"/>
      <c r="X15" s="36"/>
      <c r="Y15" s="89"/>
      <c r="Z15" s="89"/>
    </row>
    <row r="16" spans="1:26">
      <c r="A16" s="32"/>
      <c r="B16" s="33"/>
      <c r="C16" s="33"/>
      <c r="D16" s="32"/>
      <c r="E16" s="13"/>
      <c r="F16" s="33"/>
      <c r="G16" s="33"/>
      <c r="H16" s="33"/>
      <c r="I16" s="33"/>
      <c r="J16" s="32"/>
      <c r="K16" s="18"/>
      <c r="L16" s="65"/>
      <c r="M16" s="33"/>
      <c r="N16" s="19"/>
      <c r="O16" s="65"/>
      <c r="P16" s="33"/>
      <c r="Q16" s="19"/>
      <c r="R16" s="35"/>
      <c r="S16" s="33"/>
      <c r="T16" s="36"/>
      <c r="U16" s="20"/>
      <c r="V16" s="32"/>
      <c r="W16" s="33"/>
      <c r="X16" s="36"/>
      <c r="Y16" s="89"/>
      <c r="Z16" s="89"/>
    </row>
    <row r="17" spans="1:26">
      <c r="A17" s="32"/>
      <c r="B17" s="33"/>
      <c r="C17" s="33"/>
      <c r="D17" s="32"/>
      <c r="E17" s="13"/>
      <c r="F17" s="33"/>
      <c r="G17" s="33"/>
      <c r="H17" s="33"/>
      <c r="I17" s="33"/>
      <c r="J17" s="32"/>
      <c r="K17" s="18"/>
      <c r="L17" s="65"/>
      <c r="M17" s="33"/>
      <c r="N17" s="19"/>
      <c r="O17" s="65"/>
      <c r="P17" s="33"/>
      <c r="Q17" s="19"/>
      <c r="R17" s="35"/>
      <c r="S17" s="33"/>
      <c r="T17" s="36"/>
      <c r="U17" s="20"/>
      <c r="V17" s="32"/>
      <c r="W17" s="33"/>
      <c r="X17" s="36"/>
      <c r="Y17" s="89"/>
      <c r="Z17" s="89"/>
    </row>
    <row r="18" spans="1:26">
      <c r="A18" s="32"/>
      <c r="B18" s="33"/>
      <c r="C18" s="33"/>
      <c r="D18" s="32"/>
      <c r="E18" s="13"/>
      <c r="F18" s="33"/>
      <c r="G18" s="33"/>
      <c r="H18" s="33"/>
      <c r="I18" s="33"/>
      <c r="J18" s="32"/>
      <c r="K18" s="18"/>
      <c r="L18" s="65"/>
      <c r="M18" s="33"/>
      <c r="N18" s="19"/>
      <c r="O18" s="65"/>
      <c r="P18" s="33"/>
      <c r="Q18" s="19"/>
      <c r="R18" s="35"/>
      <c r="S18" s="33"/>
      <c r="T18" s="36"/>
      <c r="U18" s="20"/>
      <c r="V18" s="32"/>
      <c r="W18" s="33"/>
      <c r="X18" s="36"/>
      <c r="Y18" s="89"/>
      <c r="Z18" s="89"/>
    </row>
    <row r="19" spans="1:26">
      <c r="A19" s="32"/>
      <c r="B19" s="33"/>
      <c r="C19" s="33"/>
      <c r="D19" s="32"/>
      <c r="E19" s="13"/>
      <c r="F19" s="33"/>
      <c r="G19" s="33"/>
      <c r="H19" s="33"/>
      <c r="I19" s="33"/>
      <c r="J19" s="32"/>
      <c r="K19" s="18"/>
      <c r="L19" s="65"/>
      <c r="M19" s="33"/>
      <c r="N19" s="19"/>
      <c r="O19" s="65"/>
      <c r="P19" s="33"/>
      <c r="Q19" s="19"/>
      <c r="R19" s="35"/>
      <c r="S19" s="33"/>
      <c r="T19" s="36"/>
      <c r="U19" s="20"/>
      <c r="V19" s="32"/>
      <c r="W19" s="33"/>
      <c r="X19" s="36"/>
      <c r="Y19" s="89"/>
      <c r="Z19" s="89"/>
    </row>
    <row r="20" spans="1:26">
      <c r="A20" s="32"/>
      <c r="B20" s="33"/>
      <c r="C20" s="33"/>
      <c r="D20" s="32"/>
      <c r="E20" s="13"/>
      <c r="F20" s="33"/>
      <c r="G20" s="33"/>
      <c r="H20" s="33"/>
      <c r="I20" s="33"/>
      <c r="J20" s="32"/>
      <c r="K20" s="18"/>
      <c r="L20" s="65"/>
      <c r="M20" s="33"/>
      <c r="N20" s="19"/>
      <c r="O20" s="65"/>
      <c r="P20" s="33"/>
      <c r="Q20" s="19"/>
      <c r="R20" s="35"/>
      <c r="S20" s="33"/>
      <c r="T20" s="36"/>
      <c r="U20" s="20"/>
      <c r="V20" s="32"/>
      <c r="W20" s="33"/>
      <c r="X20" s="36"/>
      <c r="Y20" s="89"/>
      <c r="Z20" s="89"/>
    </row>
    <row r="21" spans="1:26">
      <c r="A21" s="32"/>
      <c r="B21" s="33"/>
      <c r="C21" s="33"/>
      <c r="D21" s="32"/>
      <c r="E21" s="13"/>
      <c r="F21" s="33"/>
      <c r="G21" s="33"/>
      <c r="H21" s="33"/>
      <c r="I21" s="33"/>
      <c r="J21" s="32"/>
      <c r="K21" s="18"/>
      <c r="L21" s="65"/>
      <c r="M21" s="33"/>
      <c r="N21" s="19"/>
      <c r="O21" s="65"/>
      <c r="P21" s="33"/>
      <c r="Q21" s="19"/>
      <c r="R21" s="35"/>
      <c r="S21" s="33"/>
      <c r="T21" s="36"/>
      <c r="U21" s="20"/>
      <c r="V21" s="32"/>
      <c r="W21" s="33"/>
      <c r="X21" s="36"/>
      <c r="Y21" s="89"/>
      <c r="Z21" s="89"/>
    </row>
    <row r="22" spans="1:26">
      <c r="A22" s="32"/>
      <c r="B22" s="33"/>
      <c r="C22" s="33"/>
      <c r="D22" s="32"/>
      <c r="E22" s="13"/>
      <c r="F22" s="33"/>
      <c r="G22" s="33"/>
      <c r="H22" s="33"/>
      <c r="I22" s="33"/>
      <c r="J22" s="32"/>
      <c r="K22" s="18"/>
      <c r="L22" s="65"/>
      <c r="M22" s="33"/>
      <c r="N22" s="19"/>
      <c r="O22" s="65"/>
      <c r="P22" s="33"/>
      <c r="Q22" s="19"/>
      <c r="R22" s="35"/>
      <c r="S22" s="33"/>
      <c r="T22" s="36"/>
      <c r="U22" s="20"/>
      <c r="V22" s="32"/>
      <c r="W22" s="33"/>
      <c r="X22" s="36"/>
      <c r="Y22" s="89"/>
      <c r="Z22" s="89"/>
    </row>
    <row r="23" spans="1:26">
      <c r="A23" s="32"/>
      <c r="B23" s="33"/>
      <c r="C23" s="33"/>
      <c r="D23" s="32"/>
      <c r="E23" s="13"/>
      <c r="F23" s="33"/>
      <c r="G23" s="33"/>
      <c r="H23" s="33"/>
      <c r="I23" s="33"/>
      <c r="J23" s="32"/>
      <c r="K23" s="18"/>
      <c r="L23" s="65"/>
      <c r="M23" s="33"/>
      <c r="N23" s="19"/>
      <c r="O23" s="65"/>
      <c r="P23" s="33"/>
      <c r="Q23" s="19"/>
      <c r="R23" s="35"/>
      <c r="S23" s="33"/>
      <c r="T23" s="36"/>
      <c r="U23" s="20"/>
      <c r="V23" s="32"/>
      <c r="W23" s="33"/>
      <c r="X23" s="36"/>
      <c r="Y23" s="89"/>
      <c r="Z23" s="89"/>
    </row>
    <row r="24" spans="1:26">
      <c r="A24" s="32"/>
      <c r="B24" s="33"/>
      <c r="C24" s="33"/>
      <c r="D24" s="32"/>
      <c r="E24" s="13"/>
      <c r="F24" s="33"/>
      <c r="G24" s="33"/>
      <c r="H24" s="33"/>
      <c r="I24" s="33"/>
      <c r="J24" s="32"/>
      <c r="K24" s="18"/>
      <c r="L24" s="65"/>
      <c r="M24" s="33"/>
      <c r="N24" s="19"/>
      <c r="O24" s="65"/>
      <c r="P24" s="33"/>
      <c r="Q24" s="19"/>
      <c r="R24" s="35"/>
      <c r="S24" s="33"/>
      <c r="T24" s="36"/>
      <c r="U24" s="20"/>
      <c r="V24" s="32"/>
      <c r="W24" s="33"/>
      <c r="X24" s="36"/>
      <c r="Y24" s="89"/>
      <c r="Z24" s="89"/>
    </row>
    <row r="25" spans="1:26">
      <c r="A25" s="32"/>
      <c r="B25" s="33"/>
      <c r="C25" s="33"/>
      <c r="D25" s="32"/>
      <c r="E25" s="13"/>
      <c r="F25" s="33"/>
      <c r="G25" s="33"/>
      <c r="H25" s="33"/>
      <c r="I25" s="33"/>
      <c r="J25" s="32"/>
      <c r="K25" s="18"/>
      <c r="L25" s="65"/>
      <c r="M25" s="33"/>
      <c r="N25" s="19"/>
      <c r="O25" s="65"/>
      <c r="P25" s="33"/>
      <c r="Q25" s="19"/>
      <c r="R25" s="35"/>
      <c r="S25" s="33"/>
      <c r="T25" s="36"/>
      <c r="U25" s="20"/>
      <c r="V25" s="32"/>
      <c r="W25" s="33"/>
      <c r="X25" s="36"/>
      <c r="Y25" s="89"/>
      <c r="Z25" s="89"/>
    </row>
    <row r="26" spans="1:26">
      <c r="A26" s="32"/>
      <c r="B26" s="33"/>
      <c r="C26" s="33"/>
      <c r="D26" s="32"/>
      <c r="E26" s="13"/>
      <c r="F26" s="33"/>
      <c r="G26" s="33"/>
      <c r="H26" s="33"/>
      <c r="I26" s="33"/>
      <c r="J26" s="32"/>
      <c r="K26" s="18"/>
      <c r="L26" s="65"/>
      <c r="M26" s="33"/>
      <c r="N26" s="19"/>
      <c r="O26" s="65"/>
      <c r="P26" s="33"/>
      <c r="Q26" s="19"/>
      <c r="R26" s="35"/>
      <c r="S26" s="33"/>
      <c r="T26" s="36"/>
      <c r="U26" s="20"/>
      <c r="V26" s="32"/>
      <c r="W26" s="33"/>
      <c r="X26" s="36"/>
      <c r="Y26" s="89"/>
      <c r="Z26" s="89"/>
    </row>
    <row r="27" spans="1:26">
      <c r="A27" s="32"/>
      <c r="B27" s="33"/>
      <c r="C27" s="33"/>
      <c r="D27" s="32"/>
      <c r="E27" s="13"/>
      <c r="F27" s="33"/>
      <c r="G27" s="33"/>
      <c r="H27" s="33"/>
      <c r="I27" s="33"/>
      <c r="J27" s="32"/>
      <c r="K27" s="18"/>
      <c r="L27" s="65"/>
      <c r="M27" s="33"/>
      <c r="N27" s="19"/>
      <c r="O27" s="65"/>
      <c r="P27" s="33"/>
      <c r="Q27" s="19"/>
      <c r="R27" s="35"/>
      <c r="S27" s="33"/>
      <c r="T27" s="36"/>
      <c r="U27" s="20"/>
      <c r="V27" s="32"/>
      <c r="W27" s="33"/>
      <c r="X27" s="36"/>
      <c r="Y27" s="89"/>
      <c r="Z27" s="89"/>
    </row>
    <row r="28" spans="1:26">
      <c r="A28" s="32"/>
      <c r="B28" s="33"/>
      <c r="C28" s="33"/>
      <c r="D28" s="32"/>
      <c r="E28" s="13"/>
      <c r="F28" s="33"/>
      <c r="G28" s="33"/>
      <c r="H28" s="33"/>
      <c r="I28" s="33"/>
      <c r="J28" s="32"/>
      <c r="K28" s="18"/>
      <c r="L28" s="65"/>
      <c r="M28" s="33"/>
      <c r="N28" s="19"/>
      <c r="O28" s="65"/>
      <c r="P28" s="33"/>
      <c r="Q28" s="19"/>
      <c r="R28" s="35"/>
      <c r="S28" s="33"/>
      <c r="T28" s="36"/>
      <c r="U28" s="20"/>
      <c r="V28" s="32"/>
      <c r="W28" s="33"/>
      <c r="X28" s="36"/>
      <c r="Y28" s="89"/>
      <c r="Z28" s="89"/>
    </row>
    <row r="29" spans="1:26">
      <c r="A29" s="32"/>
      <c r="B29" s="33"/>
      <c r="C29" s="33"/>
      <c r="D29" s="32"/>
      <c r="E29" s="13"/>
      <c r="F29" s="33"/>
      <c r="G29" s="33"/>
      <c r="H29" s="33"/>
      <c r="I29" s="33"/>
      <c r="J29" s="32"/>
      <c r="K29" s="18"/>
      <c r="L29" s="65"/>
      <c r="M29" s="33"/>
      <c r="N29" s="19"/>
      <c r="O29" s="65"/>
      <c r="P29" s="33"/>
      <c r="Q29" s="19"/>
      <c r="R29" s="35"/>
      <c r="S29" s="33"/>
      <c r="T29" s="36"/>
      <c r="U29" s="20"/>
      <c r="V29" s="32"/>
      <c r="W29" s="33"/>
      <c r="X29" s="36"/>
      <c r="Y29" s="89"/>
      <c r="Z29" s="89"/>
    </row>
    <row r="30" spans="1:26">
      <c r="A30" s="32"/>
      <c r="B30" s="33"/>
      <c r="C30" s="33"/>
      <c r="D30" s="32"/>
      <c r="E30" s="13"/>
      <c r="F30" s="33"/>
      <c r="G30" s="33"/>
      <c r="H30" s="33"/>
      <c r="I30" s="33"/>
      <c r="J30" s="32"/>
      <c r="K30" s="18"/>
      <c r="L30" s="65"/>
      <c r="M30" s="33"/>
      <c r="N30" s="19"/>
      <c r="O30" s="65"/>
      <c r="P30" s="33"/>
      <c r="Q30" s="19"/>
      <c r="R30" s="35"/>
      <c r="S30" s="33"/>
      <c r="T30" s="36"/>
      <c r="U30" s="20"/>
      <c r="V30" s="32"/>
      <c r="W30" s="33"/>
      <c r="X30" s="36"/>
      <c r="Y30" s="89"/>
      <c r="Z30" s="89"/>
    </row>
    <row r="31" spans="1:26">
      <c r="A31" s="32"/>
      <c r="B31" s="33"/>
      <c r="C31" s="33"/>
      <c r="D31" s="32"/>
      <c r="E31" s="13"/>
      <c r="F31" s="33"/>
      <c r="G31" s="33"/>
      <c r="H31" s="33"/>
      <c r="I31" s="33"/>
      <c r="J31" s="32"/>
      <c r="K31" s="18"/>
      <c r="L31" s="65"/>
      <c r="M31" s="33"/>
      <c r="N31" s="19"/>
      <c r="O31" s="65"/>
      <c r="P31" s="33"/>
      <c r="Q31" s="19"/>
      <c r="R31" s="35"/>
      <c r="S31" s="33"/>
      <c r="T31" s="36"/>
      <c r="U31" s="20"/>
      <c r="V31" s="32"/>
      <c r="W31" s="33"/>
      <c r="X31" s="36"/>
      <c r="Y31" s="89"/>
      <c r="Z31" s="89"/>
    </row>
    <row r="32" spans="1:26">
      <c r="A32" s="32"/>
      <c r="B32" s="33"/>
      <c r="C32" s="33"/>
      <c r="D32" s="32"/>
      <c r="E32" s="13"/>
      <c r="F32" s="33"/>
      <c r="G32" s="33"/>
      <c r="H32" s="33"/>
      <c r="I32" s="33"/>
      <c r="J32" s="32"/>
      <c r="K32" s="18"/>
      <c r="L32" s="65"/>
      <c r="M32" s="33"/>
      <c r="N32" s="19"/>
      <c r="O32" s="65"/>
      <c r="P32" s="33"/>
      <c r="Q32" s="19"/>
      <c r="R32" s="35"/>
      <c r="S32" s="33"/>
      <c r="T32" s="36"/>
      <c r="U32" s="20"/>
      <c r="V32" s="32"/>
      <c r="W32" s="33"/>
      <c r="X32" s="36"/>
      <c r="Y32" s="89"/>
      <c r="Z32" s="89"/>
    </row>
    <row r="33" spans="1:26">
      <c r="A33" s="32"/>
      <c r="B33" s="33"/>
      <c r="C33" s="33"/>
      <c r="D33" s="32"/>
      <c r="E33" s="13"/>
      <c r="F33" s="33"/>
      <c r="G33" s="33"/>
      <c r="H33" s="33"/>
      <c r="I33" s="33"/>
      <c r="J33" s="32"/>
      <c r="K33" s="18"/>
      <c r="L33" s="65"/>
      <c r="M33" s="33"/>
      <c r="N33" s="19"/>
      <c r="O33" s="65"/>
      <c r="P33" s="33"/>
      <c r="Q33" s="19"/>
      <c r="R33" s="35"/>
      <c r="S33" s="33"/>
      <c r="T33" s="36"/>
      <c r="U33" s="20"/>
      <c r="V33" s="32"/>
      <c r="W33" s="33"/>
      <c r="X33" s="36"/>
      <c r="Y33" s="33"/>
      <c r="Z33" s="33"/>
    </row>
    <row r="34" spans="1:26">
      <c r="A34" s="32"/>
      <c r="B34" s="33"/>
      <c r="C34" s="33"/>
      <c r="D34" s="32"/>
      <c r="E34" s="13"/>
      <c r="F34" s="33"/>
      <c r="G34" s="33"/>
      <c r="H34" s="33"/>
      <c r="I34" s="33"/>
      <c r="J34" s="32"/>
      <c r="K34" s="18"/>
      <c r="L34" s="65"/>
      <c r="M34" s="33"/>
      <c r="N34" s="19"/>
      <c r="O34" s="65"/>
      <c r="P34" s="33"/>
      <c r="Q34" s="19"/>
      <c r="R34" s="35"/>
      <c r="S34" s="33"/>
      <c r="T34" s="36"/>
      <c r="U34" s="20"/>
      <c r="V34" s="32"/>
      <c r="W34" s="33"/>
      <c r="X34" s="36"/>
      <c r="Y34" s="89"/>
      <c r="Z34" s="89"/>
    </row>
    <row r="35" spans="1:26">
      <c r="A35" s="32"/>
      <c r="B35" s="33"/>
      <c r="C35" s="33"/>
      <c r="D35" s="32"/>
      <c r="E35" s="13"/>
      <c r="F35" s="33"/>
      <c r="G35" s="33"/>
      <c r="H35" s="33"/>
      <c r="I35" s="33"/>
      <c r="J35" s="32"/>
      <c r="K35" s="18"/>
      <c r="L35" s="65"/>
      <c r="M35" s="33"/>
      <c r="N35" s="19"/>
      <c r="O35" s="65"/>
      <c r="P35" s="33"/>
      <c r="Q35" s="19"/>
      <c r="R35" s="35"/>
      <c r="S35" s="33"/>
      <c r="T35" s="36"/>
      <c r="U35" s="20"/>
      <c r="V35" s="32"/>
      <c r="W35" s="33"/>
      <c r="X35" s="36"/>
      <c r="Y35" s="89"/>
      <c r="Z35" s="89"/>
    </row>
    <row r="36" spans="1:26">
      <c r="A36" s="32"/>
      <c r="B36" s="33"/>
      <c r="C36" s="33"/>
      <c r="D36" s="32"/>
      <c r="E36" s="13"/>
      <c r="F36" s="33"/>
      <c r="G36" s="33"/>
      <c r="H36" s="33"/>
      <c r="I36" s="33"/>
      <c r="J36" s="32"/>
      <c r="K36" s="18"/>
      <c r="L36" s="65"/>
      <c r="M36" s="33"/>
      <c r="N36" s="19"/>
      <c r="O36" s="65"/>
      <c r="P36" s="33"/>
      <c r="Q36" s="19"/>
      <c r="R36" s="35"/>
      <c r="S36" s="33"/>
      <c r="T36" s="36"/>
      <c r="U36" s="20"/>
      <c r="V36" s="32"/>
      <c r="W36" s="33"/>
      <c r="X36" s="36"/>
      <c r="Y36" s="33"/>
      <c r="Z36" s="33"/>
    </row>
    <row r="37" spans="1:26">
      <c r="A37" s="32"/>
      <c r="B37" s="33"/>
      <c r="C37" s="33"/>
      <c r="D37" s="32"/>
      <c r="E37" s="13"/>
      <c r="F37" s="33"/>
      <c r="G37" s="33"/>
      <c r="H37" s="33"/>
      <c r="I37" s="33"/>
      <c r="J37" s="32"/>
      <c r="K37" s="18"/>
      <c r="L37" s="65"/>
      <c r="M37" s="33"/>
      <c r="N37" s="19"/>
      <c r="O37" s="65"/>
      <c r="P37" s="33"/>
      <c r="Q37" s="19"/>
      <c r="R37" s="35"/>
      <c r="S37" s="33"/>
      <c r="T37" s="36"/>
      <c r="U37" s="20"/>
      <c r="V37" s="32"/>
      <c r="W37" s="33"/>
      <c r="X37" s="36"/>
      <c r="Y37" s="33"/>
      <c r="Z37" s="33"/>
    </row>
    <row r="38" spans="1:26">
      <c r="A38" s="32"/>
      <c r="B38" s="33"/>
      <c r="C38" s="33"/>
      <c r="D38" s="32"/>
      <c r="E38" s="13"/>
      <c r="F38" s="33"/>
      <c r="G38" s="33"/>
      <c r="H38" s="33"/>
      <c r="I38" s="33"/>
      <c r="J38" s="32"/>
      <c r="K38" s="18"/>
      <c r="L38" s="65"/>
      <c r="M38" s="33"/>
      <c r="N38" s="19"/>
      <c r="O38" s="65"/>
      <c r="P38" s="33"/>
      <c r="Q38" s="19"/>
      <c r="R38" s="35"/>
      <c r="S38" s="33"/>
      <c r="T38" s="36"/>
      <c r="U38" s="20"/>
      <c r="V38" s="32"/>
      <c r="W38" s="33"/>
      <c r="X38" s="36"/>
      <c r="Y38" s="33"/>
      <c r="Z38" s="33"/>
    </row>
    <row r="39" spans="1:26">
      <c r="A39" s="32"/>
      <c r="B39" s="33"/>
      <c r="C39" s="33"/>
      <c r="D39" s="32"/>
      <c r="E39" s="13"/>
      <c r="F39" s="33"/>
      <c r="G39" s="33"/>
      <c r="H39" s="33"/>
      <c r="I39" s="33"/>
      <c r="J39" s="32"/>
      <c r="K39" s="18"/>
      <c r="L39" s="65"/>
      <c r="M39" s="33"/>
      <c r="N39" s="19"/>
      <c r="O39" s="65"/>
      <c r="P39" s="33"/>
      <c r="Q39" s="19"/>
      <c r="R39" s="35"/>
      <c r="S39" s="33"/>
      <c r="T39" s="36"/>
      <c r="U39" s="20"/>
      <c r="V39" s="32"/>
      <c r="W39" s="33"/>
      <c r="X39" s="36"/>
      <c r="Y39" s="33"/>
      <c r="Z39" s="33"/>
    </row>
    <row r="40" spans="1:26">
      <c r="A40" s="32"/>
      <c r="B40" s="33"/>
      <c r="C40" s="33"/>
      <c r="D40" s="32"/>
      <c r="E40" s="13"/>
      <c r="F40" s="33"/>
      <c r="G40" s="33"/>
      <c r="H40" s="33"/>
      <c r="I40" s="33"/>
      <c r="J40" s="32"/>
      <c r="K40" s="18"/>
      <c r="L40" s="65"/>
      <c r="M40" s="33"/>
      <c r="N40" s="19"/>
      <c r="O40" s="65"/>
      <c r="P40" s="33"/>
      <c r="Q40" s="19"/>
      <c r="R40" s="35"/>
      <c r="S40" s="33"/>
      <c r="T40" s="36"/>
      <c r="U40" s="20"/>
      <c r="V40" s="32"/>
      <c r="W40" s="33"/>
      <c r="X40" s="36"/>
      <c r="Y40" s="33"/>
      <c r="Z40" s="33"/>
    </row>
    <row r="41" spans="1:26">
      <c r="A41" s="32"/>
      <c r="B41" s="33"/>
      <c r="C41" s="33"/>
      <c r="D41" s="32"/>
      <c r="E41" s="13"/>
      <c r="F41" s="33"/>
      <c r="G41" s="33"/>
      <c r="H41" s="33"/>
      <c r="I41" s="33"/>
      <c r="J41" s="32"/>
      <c r="K41" s="18"/>
      <c r="L41" s="65"/>
      <c r="M41" s="33"/>
      <c r="N41" s="19"/>
      <c r="O41" s="65"/>
      <c r="P41" s="33"/>
      <c r="Q41" s="19"/>
      <c r="R41" s="35"/>
      <c r="S41" s="33"/>
      <c r="T41" s="36"/>
      <c r="U41" s="20"/>
      <c r="V41" s="32"/>
      <c r="W41" s="33"/>
      <c r="X41" s="36"/>
      <c r="Y41" s="33"/>
      <c r="Z41" s="33"/>
    </row>
    <row r="42" spans="1:26">
      <c r="A42" s="32"/>
      <c r="B42" s="33"/>
      <c r="C42" s="33"/>
      <c r="D42" s="32"/>
      <c r="E42" s="13"/>
      <c r="F42" s="33"/>
      <c r="G42" s="33"/>
      <c r="H42" s="33"/>
      <c r="I42" s="33"/>
      <c r="J42" s="32"/>
      <c r="K42" s="18"/>
      <c r="L42" s="65"/>
      <c r="M42" s="33"/>
      <c r="N42" s="19"/>
      <c r="O42" s="65"/>
      <c r="P42" s="33"/>
      <c r="Q42" s="19"/>
      <c r="R42" s="35"/>
      <c r="S42" s="33"/>
      <c r="T42" s="36"/>
      <c r="U42" s="20"/>
      <c r="V42" s="32"/>
      <c r="W42" s="33"/>
      <c r="X42" s="36"/>
      <c r="Y42" s="33"/>
      <c r="Z42" s="33"/>
    </row>
    <row r="43" spans="1:26">
      <c r="A43" s="34"/>
      <c r="B43" s="35"/>
      <c r="C43" s="33"/>
      <c r="D43" s="32"/>
      <c r="E43" s="13"/>
      <c r="F43" s="33"/>
      <c r="G43" s="35"/>
      <c r="H43" s="33"/>
      <c r="I43" s="35"/>
      <c r="J43" s="32"/>
      <c r="K43" s="18"/>
      <c r="L43" s="69"/>
      <c r="M43" s="35"/>
      <c r="N43" s="19"/>
      <c r="O43" s="69"/>
      <c r="P43" s="35"/>
      <c r="Q43" s="19"/>
      <c r="R43" s="35"/>
      <c r="S43" s="35"/>
      <c r="T43" s="36"/>
      <c r="U43" s="20"/>
      <c r="V43" s="32"/>
      <c r="W43" s="35"/>
      <c r="X43" s="36"/>
      <c r="Y43" s="33"/>
      <c r="Z43" s="33"/>
    </row>
    <row r="44" spans="1:26">
      <c r="A44" s="32"/>
      <c r="B44" s="33"/>
      <c r="C44" s="33"/>
      <c r="D44" s="32"/>
      <c r="E44" s="13"/>
      <c r="F44" s="33"/>
      <c r="G44" s="33"/>
      <c r="H44" s="33"/>
      <c r="I44" s="33"/>
      <c r="J44" s="32"/>
      <c r="K44" s="18"/>
      <c r="L44" s="65"/>
      <c r="M44" s="33"/>
      <c r="N44" s="19"/>
      <c r="O44" s="65"/>
      <c r="P44" s="33"/>
      <c r="Q44" s="19"/>
      <c r="R44" s="35"/>
      <c r="S44" s="33"/>
      <c r="T44" s="36"/>
      <c r="U44" s="20"/>
      <c r="V44" s="32"/>
      <c r="W44" s="33"/>
      <c r="X44" s="36"/>
      <c r="Y44" s="33"/>
      <c r="Z44" s="33"/>
    </row>
    <row r="45" spans="1:26">
      <c r="A45" s="32"/>
      <c r="B45" s="33"/>
      <c r="C45" s="33"/>
      <c r="D45" s="32"/>
      <c r="E45" s="13"/>
      <c r="F45" s="33"/>
      <c r="G45" s="33"/>
      <c r="H45" s="33"/>
      <c r="I45" s="33"/>
      <c r="J45" s="32"/>
      <c r="K45" s="18"/>
      <c r="L45" s="65"/>
      <c r="M45" s="33"/>
      <c r="N45" s="19"/>
      <c r="O45" s="65"/>
      <c r="P45" s="33"/>
      <c r="Q45" s="19"/>
      <c r="R45" s="35"/>
      <c r="S45" s="33"/>
      <c r="T45" s="36"/>
      <c r="U45" s="20"/>
      <c r="V45" s="32"/>
      <c r="W45" s="33"/>
      <c r="X45" s="36"/>
      <c r="Y45" s="33"/>
      <c r="Z45" s="33"/>
    </row>
    <row r="46" spans="1:26">
      <c r="A46" s="32"/>
      <c r="B46" s="33"/>
      <c r="C46" s="33"/>
      <c r="D46" s="32"/>
      <c r="E46" s="13"/>
      <c r="F46" s="33"/>
      <c r="G46" s="33"/>
      <c r="H46" s="33"/>
      <c r="I46" s="33"/>
      <c r="J46" s="32"/>
      <c r="K46" s="18"/>
      <c r="L46" s="65"/>
      <c r="M46" s="33"/>
      <c r="N46" s="19"/>
      <c r="O46" s="65"/>
      <c r="P46" s="33"/>
      <c r="Q46" s="19"/>
      <c r="R46" s="35"/>
      <c r="S46" s="33"/>
      <c r="T46" s="36"/>
      <c r="U46" s="20"/>
      <c r="V46" s="32"/>
      <c r="W46" s="33"/>
      <c r="X46" s="36"/>
      <c r="Y46" s="33"/>
      <c r="Z46" s="33"/>
    </row>
    <row r="47" spans="1:26">
      <c r="A47" s="34"/>
      <c r="B47" s="35"/>
      <c r="C47" s="33"/>
      <c r="D47" s="32"/>
      <c r="E47" s="13"/>
      <c r="F47" s="33"/>
      <c r="G47" s="35"/>
      <c r="H47" s="33"/>
      <c r="I47" s="35"/>
      <c r="J47" s="32"/>
      <c r="K47" s="18"/>
      <c r="L47" s="69"/>
      <c r="M47" s="35"/>
      <c r="N47" s="19"/>
      <c r="O47" s="69"/>
      <c r="P47" s="35"/>
      <c r="Q47" s="19"/>
      <c r="R47" s="35"/>
      <c r="S47" s="35"/>
      <c r="T47" s="36"/>
      <c r="U47" s="20"/>
      <c r="V47" s="32"/>
      <c r="W47" s="35"/>
      <c r="X47" s="36"/>
      <c r="Y47" s="33"/>
      <c r="Z47" s="33"/>
    </row>
    <row r="48" spans="1:26">
      <c r="A48" s="34"/>
      <c r="B48" s="35"/>
      <c r="C48" s="33"/>
      <c r="D48" s="32"/>
      <c r="E48" s="13"/>
      <c r="F48" s="33"/>
      <c r="G48" s="35"/>
      <c r="H48" s="33"/>
      <c r="I48" s="35"/>
      <c r="J48" s="32"/>
      <c r="K48" s="18"/>
      <c r="L48" s="69"/>
      <c r="M48" s="35"/>
      <c r="N48" s="19"/>
      <c r="O48" s="69"/>
      <c r="P48" s="35"/>
      <c r="Q48" s="19"/>
      <c r="R48" s="35"/>
      <c r="S48" s="35"/>
      <c r="T48" s="36"/>
      <c r="U48" s="20"/>
      <c r="V48" s="32"/>
      <c r="W48" s="35"/>
      <c r="X48" s="36"/>
      <c r="Y48" s="33"/>
      <c r="Z48" s="33"/>
    </row>
    <row r="49" spans="1:26">
      <c r="A49" s="46"/>
      <c r="B49" s="21"/>
      <c r="C49" s="17"/>
      <c r="D49" s="21"/>
      <c r="E49" s="13"/>
      <c r="F49" s="46"/>
      <c r="G49" s="21"/>
      <c r="H49" s="17"/>
      <c r="I49" s="21"/>
      <c r="J49" s="46"/>
      <c r="K49" s="22"/>
      <c r="L49" s="46"/>
      <c r="M49" s="21"/>
      <c r="N49" s="19"/>
      <c r="O49" s="46"/>
      <c r="P49" s="21"/>
      <c r="Q49" s="19"/>
      <c r="R49" s="21"/>
      <c r="S49" s="27" t="s">
        <v>54</v>
      </c>
      <c r="T49" s="49">
        <f>SUM(T9:T48)</f>
        <v>0</v>
      </c>
      <c r="U49" s="20"/>
      <c r="V49" s="27"/>
      <c r="W49" s="27" t="s">
        <v>55</v>
      </c>
      <c r="X49" s="49">
        <f>SUM(X9:X48)</f>
        <v>0</v>
      </c>
      <c r="Y49" s="85"/>
      <c r="Z49" s="85"/>
    </row>
    <row r="50" spans="1:26">
      <c r="A50" s="29"/>
      <c r="B50" s="43"/>
      <c r="C50" s="43"/>
      <c r="D50" s="43"/>
      <c r="E50" s="24"/>
      <c r="F50" s="44"/>
      <c r="G50" s="43"/>
      <c r="H50" s="43"/>
      <c r="I50" s="43"/>
      <c r="J50" s="43"/>
      <c r="K50" s="43"/>
      <c r="L50" s="45"/>
      <c r="M50" s="43"/>
      <c r="N50" s="43"/>
      <c r="O50" s="45"/>
      <c r="P50" s="43"/>
      <c r="Q50" s="43"/>
      <c r="R50" s="43"/>
      <c r="S50" s="43"/>
      <c r="T50" s="43"/>
      <c r="U50" s="43"/>
      <c r="V50" s="43"/>
      <c r="W50" s="48" t="s">
        <v>56</v>
      </c>
      <c r="X50" s="58"/>
      <c r="Y50" s="58"/>
      <c r="Z50" s="58"/>
    </row>
    <row r="51" spans="1:26" ht="21">
      <c r="A51" s="29"/>
      <c r="B51" s="43"/>
      <c r="C51" s="43"/>
      <c r="D51" s="43"/>
      <c r="E51" s="24"/>
      <c r="F51" s="44"/>
      <c r="G51" s="43"/>
      <c r="H51" s="43"/>
      <c r="I51" s="43"/>
      <c r="J51" s="43"/>
      <c r="K51" s="43"/>
      <c r="L51" s="45"/>
      <c r="M51" s="43"/>
      <c r="N51" s="43"/>
      <c r="O51" s="45"/>
      <c r="P51" s="43"/>
      <c r="Q51" s="43"/>
      <c r="R51" s="43"/>
      <c r="S51" s="29"/>
      <c r="T51" s="143"/>
      <c r="U51" s="144"/>
      <c r="V51" s="234" t="s">
        <v>69</v>
      </c>
      <c r="W51" s="235"/>
      <c r="X51" s="47" t="s">
        <v>70</v>
      </c>
      <c r="Y51" s="47" t="s">
        <v>71</v>
      </c>
      <c r="Z51" s="47" t="s">
        <v>329</v>
      </c>
    </row>
    <row r="52" spans="1:26" ht="23.25">
      <c r="A52" s="29"/>
      <c r="B52" s="43"/>
      <c r="C52" s="43"/>
      <c r="D52" s="43"/>
      <c r="E52" s="24"/>
      <c r="F52" s="44"/>
      <c r="G52" s="43"/>
      <c r="H52" s="43"/>
      <c r="I52" s="43"/>
      <c r="J52" s="43"/>
      <c r="K52" s="43"/>
      <c r="L52" s="45"/>
      <c r="M52" s="43"/>
      <c r="N52" s="43"/>
      <c r="O52" s="45"/>
      <c r="P52" s="43"/>
      <c r="Q52" s="43"/>
      <c r="R52" s="43"/>
      <c r="S52" s="29"/>
      <c r="T52" s="222" t="s">
        <v>337</v>
      </c>
      <c r="U52" s="223"/>
      <c r="V52" s="141"/>
      <c r="W52" s="142" t="s">
        <v>327</v>
      </c>
      <c r="X52" s="136">
        <f>SUM(T9:T48)+SUM(X9:X48)-Y52</f>
        <v>0</v>
      </c>
      <c r="Y52" s="136">
        <f>SUMIF(C9:C48,"TA",T9:T48)+SUMIF(C9:C48,"TA",X9:X48)+SUMIF(C9:C48,"GPTI",T9:T48)+SUMIF(C9:C48,"GPTI",X9:X48)</f>
        <v>0</v>
      </c>
      <c r="Z52" s="136">
        <f>X52+Y52</f>
        <v>0</v>
      </c>
    </row>
    <row r="53" spans="1:26" ht="23.25">
      <c r="A53" s="29"/>
      <c r="B53" s="43"/>
      <c r="C53" s="43"/>
      <c r="D53" s="43"/>
      <c r="E53" s="24"/>
      <c r="F53" s="44"/>
      <c r="G53" s="43"/>
      <c r="H53" s="43"/>
      <c r="I53" s="43"/>
      <c r="J53" s="43"/>
      <c r="K53" s="43"/>
      <c r="L53" s="45"/>
      <c r="M53" s="43"/>
      <c r="N53" s="43"/>
      <c r="O53" s="45"/>
      <c r="P53" s="43"/>
      <c r="Q53" s="43"/>
      <c r="R53" s="43"/>
      <c r="S53" s="29"/>
      <c r="T53" s="224"/>
      <c r="U53" s="225"/>
      <c r="V53" s="141"/>
      <c r="W53" s="142" t="s">
        <v>274</v>
      </c>
      <c r="X53" s="140"/>
      <c r="Y53" s="140"/>
      <c r="Z53" s="136">
        <f>Y53+X53</f>
        <v>0</v>
      </c>
    </row>
    <row r="54" spans="1:26" ht="23.25">
      <c r="A54" s="29"/>
      <c r="B54" s="43"/>
      <c r="C54" s="43"/>
      <c r="D54" s="43"/>
      <c r="E54" s="24"/>
      <c r="F54" s="44"/>
      <c r="G54" s="43"/>
      <c r="H54" s="43"/>
      <c r="I54" s="43"/>
      <c r="J54" s="43"/>
      <c r="K54" s="43"/>
      <c r="L54" s="45"/>
      <c r="M54" s="43"/>
      <c r="N54" s="43"/>
      <c r="O54" s="45"/>
      <c r="P54" s="43"/>
      <c r="Q54" s="43"/>
      <c r="R54" s="43"/>
      <c r="S54" s="29"/>
      <c r="T54" s="224"/>
      <c r="U54" s="225"/>
      <c r="V54" s="134"/>
      <c r="W54" s="135" t="s">
        <v>275</v>
      </c>
      <c r="X54" s="136">
        <f>X53*0.29</f>
        <v>0</v>
      </c>
      <c r="Y54" s="136">
        <f>Y53*0.123</f>
        <v>0</v>
      </c>
      <c r="Z54" s="136">
        <f>X54+Y54</f>
        <v>0</v>
      </c>
    </row>
    <row r="55" spans="1:26" ht="23.25">
      <c r="A55" s="29"/>
      <c r="B55" s="43"/>
      <c r="C55" s="43"/>
      <c r="D55" s="43"/>
      <c r="E55" s="24"/>
      <c r="F55" s="44"/>
      <c r="G55" s="43"/>
      <c r="H55" s="43"/>
      <c r="I55" s="43"/>
      <c r="J55" s="43"/>
      <c r="K55" s="43"/>
      <c r="L55" s="45"/>
      <c r="M55" s="43"/>
      <c r="N55" s="43"/>
      <c r="O55" s="45"/>
      <c r="P55" s="43"/>
      <c r="Q55" s="43"/>
      <c r="R55" s="43"/>
      <c r="S55" s="29"/>
      <c r="T55" s="226"/>
      <c r="U55" s="227"/>
      <c r="V55" s="131"/>
      <c r="W55" s="132" t="s">
        <v>307</v>
      </c>
      <c r="X55" s="133">
        <f>X53+X54</f>
        <v>0</v>
      </c>
      <c r="Y55" s="133">
        <f>Y53+Y54</f>
        <v>0</v>
      </c>
      <c r="Z55" s="133">
        <f>X55+Y55</f>
        <v>0</v>
      </c>
    </row>
    <row r="56" spans="1:26" ht="23.25">
      <c r="A56" s="29"/>
      <c r="B56" s="43"/>
      <c r="C56" s="43"/>
      <c r="D56" s="43"/>
      <c r="E56" s="24"/>
      <c r="F56" s="44"/>
      <c r="G56" s="43"/>
      <c r="H56" s="43"/>
      <c r="I56" s="43"/>
      <c r="J56" s="43"/>
      <c r="K56" s="43"/>
      <c r="L56" s="45"/>
      <c r="M56" s="43"/>
      <c r="N56" s="43"/>
      <c r="O56" s="45"/>
      <c r="P56" s="43"/>
      <c r="Q56" s="43"/>
      <c r="R56" s="43"/>
      <c r="S56" s="29"/>
      <c r="T56" s="228" t="s">
        <v>338</v>
      </c>
      <c r="U56" s="229"/>
      <c r="V56" s="139"/>
      <c r="W56" s="138" t="s">
        <v>328</v>
      </c>
      <c r="X56" s="137">
        <f>X52-X53</f>
        <v>0</v>
      </c>
      <c r="Y56" s="137">
        <f>Y52-Y53</f>
        <v>0</v>
      </c>
      <c r="Z56" s="137">
        <f>Y56+X56</f>
        <v>0</v>
      </c>
    </row>
    <row r="57" spans="1:26" ht="23.25">
      <c r="A57" s="29"/>
      <c r="B57" s="43"/>
      <c r="C57" s="43"/>
      <c r="D57" s="43"/>
      <c r="E57" s="24"/>
      <c r="F57" s="44"/>
      <c r="G57" s="43"/>
      <c r="H57" s="43"/>
      <c r="I57" s="43"/>
      <c r="J57" s="43"/>
      <c r="K57" s="43"/>
      <c r="L57" s="45"/>
      <c r="M57" s="43"/>
      <c r="N57" s="43"/>
      <c r="O57" s="45"/>
      <c r="P57" s="43"/>
      <c r="Q57" s="43"/>
      <c r="R57" s="43"/>
      <c r="S57" s="29"/>
      <c r="T57" s="230"/>
      <c r="U57" s="231"/>
      <c r="V57" s="139"/>
      <c r="W57" s="138" t="s">
        <v>339</v>
      </c>
      <c r="X57" s="137">
        <f>X56*0.29</f>
        <v>0</v>
      </c>
      <c r="Y57" s="137">
        <f>Y56*0.123</f>
        <v>0</v>
      </c>
      <c r="Z57" s="137">
        <f>Y57+X57</f>
        <v>0</v>
      </c>
    </row>
  </sheetData>
  <sheetProtection formatCells="0" formatColumns="0" formatRows="0" insertRows="0" selectLockedCells="1"/>
  <mergeCells count="14">
    <mergeCell ref="T52:U55"/>
    <mergeCell ref="T56:U57"/>
    <mergeCell ref="F1:J1"/>
    <mergeCell ref="R4:X5"/>
    <mergeCell ref="R3:X3"/>
    <mergeCell ref="V51:W51"/>
    <mergeCell ref="V7:X7"/>
    <mergeCell ref="A2:D2"/>
    <mergeCell ref="A1:D1"/>
    <mergeCell ref="L7:M7"/>
    <mergeCell ref="O7:P7"/>
    <mergeCell ref="R7:T7"/>
    <mergeCell ref="L3:P3"/>
    <mergeCell ref="B4:D4"/>
  </mergeCells>
  <conditionalFormatting sqref="C8:C48 C50:C55 C58:C1048576">
    <cfRule type="containsText" dxfId="19" priority="43" operator="containsText" text="TA">
      <formula>NOT(ISERROR(SEARCH("TA",C8)))</formula>
    </cfRule>
    <cfRule type="containsText" dxfId="18" priority="44" operator="containsText" text="GPTI">
      <formula>NOT(ISERROR(SEARCH("GPTI",C8)))</formula>
    </cfRule>
  </conditionalFormatting>
  <conditionalFormatting sqref="C49">
    <cfRule type="containsText" dxfId="17" priority="35" operator="containsText" text="TA">
      <formula>NOT(ISERROR(SEARCH("TA",C49)))</formula>
    </cfRule>
    <cfRule type="containsText" dxfId="16" priority="36" operator="containsText" text="GPTI">
      <formula>NOT(ISERROR(SEARCH("GPTI",C49)))</formula>
    </cfRule>
  </conditionalFormatting>
  <conditionalFormatting sqref="H49">
    <cfRule type="containsText" dxfId="15" priority="33" operator="containsText" text="TA">
      <formula>NOT(ISERROR(SEARCH("TA",H49)))</formula>
    </cfRule>
    <cfRule type="containsText" dxfId="14" priority="34" operator="containsText" text="GPTI">
      <formula>NOT(ISERROR(SEARCH("GPTI",H49)))</formula>
    </cfRule>
  </conditionalFormatting>
  <conditionalFormatting sqref="J9">
    <cfRule type="containsText" dxfId="13" priority="6" operator="containsText" text="Y">
      <formula>NOT(ISERROR(SEARCH("Y",J9)))</formula>
    </cfRule>
  </conditionalFormatting>
  <conditionalFormatting sqref="J10:J48">
    <cfRule type="containsText" dxfId="12" priority="5" operator="containsText" text="Y">
      <formula>NOT(ISERROR(SEARCH("Y",J10)))</formula>
    </cfRule>
  </conditionalFormatting>
  <conditionalFormatting sqref="C56">
    <cfRule type="containsText" dxfId="11" priority="3" operator="containsText" text="TA">
      <formula>NOT(ISERROR(SEARCH("TA",C56)))</formula>
    </cfRule>
    <cfRule type="containsText" dxfId="10" priority="4" operator="containsText" text="GPTI">
      <formula>NOT(ISERROR(SEARCH("GPTI",C56)))</formula>
    </cfRule>
  </conditionalFormatting>
  <conditionalFormatting sqref="C57">
    <cfRule type="containsText" dxfId="9" priority="1" operator="containsText" text="TA">
      <formula>NOT(ISERROR(SEARCH("TA",C57)))</formula>
    </cfRule>
    <cfRule type="containsText" dxfId="8" priority="2" operator="containsText" text="GPTI">
      <formula>NOT(ISERROR(SEARCH("GPTI",C57)))</formula>
    </cfRule>
  </conditionalFormatting>
  <pageMargins left="0.7" right="0.7" top="0.75" bottom="0.75" header="0.3" footer="0.3"/>
  <pageSetup orientation="portrait" horizontalDpi="4294967292" verticalDpi="4294967292" r:id="rId1"/>
  <extLst>
    <ext xmlns:x14="http://schemas.microsoft.com/office/spreadsheetml/2009/9/main" uri="{CCE6A557-97BC-4b89-ADB6-D9C93CAAB3DF}">
      <x14:dataValidations xmlns:xm="http://schemas.microsoft.com/office/excel/2006/main" count="6">
        <x14:dataValidation type="list" allowBlank="1" showInputMessage="1" showErrorMessage="1" xr:uid="{620EF0EC-FE7E-4643-9B19-3BA1B1E5CA46}">
          <x14:formula1>
            <xm:f>'Drop Down Menus'!$A$15:$A$28</xm:f>
          </x14:formula1>
          <xm:sqref>C49</xm:sqref>
        </x14:dataValidation>
        <x14:dataValidation type="list" allowBlank="1" showInputMessage="1" showErrorMessage="1" xr:uid="{F373E554-0EBF-4FC5-9B80-F1A175AA9DCF}">
          <x14:formula1>
            <xm:f>'Drop Down Menus'!$G$2:$G$3</xm:f>
          </x14:formula1>
          <xm:sqref>J9:J48</xm:sqref>
        </x14:dataValidation>
        <x14:dataValidation type="list" allowBlank="1" showInputMessage="1" showErrorMessage="1" xr:uid="{942B3931-86A4-45F0-91F1-D47570ECBE6B}">
          <x14:formula1>
            <xm:f>'Drop Down Menus'!$E$1:$E$10</xm:f>
          </x14:formula1>
          <xm:sqref>B3</xm:sqref>
        </x14:dataValidation>
        <x14:dataValidation type="list" allowBlank="1" showInputMessage="1" showErrorMessage="1" xr:uid="{4B6B44DE-18D7-4544-8D7C-E52F989E1FD8}">
          <x14:formula1>
            <xm:f>'Drop Down Menus'!$C$53:$C$58</xm:f>
          </x14:formula1>
          <xm:sqref>F9:F48</xm:sqref>
        </x14:dataValidation>
        <x14:dataValidation type="list" allowBlank="1" showInputMessage="1" showErrorMessage="1" xr:uid="{79DAE851-FC82-4B16-B31A-40B297C3DE56}">
          <x14:formula1>
            <xm:f>'Drop Down Menus'!$A$53:$A$56</xm:f>
          </x14:formula1>
          <xm:sqref>D9:D48</xm:sqref>
        </x14:dataValidation>
        <x14:dataValidation type="list" allowBlank="1" showInputMessage="1" showErrorMessage="1" xr:uid="{B83BDB1D-7BD9-436E-9E6F-029F111442B5}">
          <x14:formula1>
            <xm:f>'Drop Down Menus'!$A$62:$A$75</xm:f>
          </x14:formula1>
          <xm:sqref>C9:C48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13DF7-9B58-48EE-BC82-0652FCC9D7A5}">
  <sheetPr codeName="Sheet4">
    <tabColor rgb="FFA2A4A3"/>
  </sheetPr>
  <dimension ref="A1:M100"/>
  <sheetViews>
    <sheetView showGridLines="0" zoomScale="80" zoomScaleNormal="80" workbookViewId="0">
      <pane ySplit="10" topLeftCell="A11" activePane="bottomLeft" state="frozen"/>
      <selection pane="bottomLeft" activeCell="A39" sqref="A39"/>
    </sheetView>
  </sheetViews>
  <sheetFormatPr defaultRowHeight="15.75"/>
  <cols>
    <col min="1" max="1" width="57.625" style="178" customWidth="1"/>
    <col min="2" max="2" width="17.375" style="178" customWidth="1"/>
    <col min="3" max="3" width="13.625" style="179" customWidth="1"/>
    <col min="4" max="4" width="10.25" style="179" customWidth="1"/>
    <col min="5" max="5" width="23.125" style="178" customWidth="1"/>
    <col min="6" max="6" width="16.25" style="178" customWidth="1"/>
    <col min="7" max="7" width="33.125" style="178" bestFit="1" customWidth="1"/>
    <col min="8" max="8" width="16.75" style="178" customWidth="1"/>
    <col min="9" max="9" width="14.5" style="178" customWidth="1"/>
    <col min="10" max="10" width="47.375" style="178" customWidth="1"/>
    <col min="11" max="11" width="17.5" style="178" customWidth="1"/>
    <col min="12" max="12" width="18.25" style="178" customWidth="1"/>
    <col min="13" max="13" width="55.125" customWidth="1"/>
    <col min="14" max="14" width="47.375" style="178" customWidth="1"/>
    <col min="15" max="16384" width="9" style="178"/>
  </cols>
  <sheetData>
    <row r="1" spans="1:13" s="153" customFormat="1">
      <c r="A1" s="237" t="s">
        <v>1686</v>
      </c>
      <c r="B1" s="237"/>
      <c r="C1" s="238" t="s">
        <v>356</v>
      </c>
      <c r="D1" s="238"/>
      <c r="E1" s="238"/>
      <c r="F1" s="156">
        <f>SUMIF(E11:E1048576,"Operating Budget",I11:I1048576)</f>
        <v>0</v>
      </c>
    </row>
    <row r="2" spans="1:13" s="153" customFormat="1">
      <c r="A2" s="237"/>
      <c r="B2" s="237"/>
      <c r="C2" s="238" t="s">
        <v>355</v>
      </c>
      <c r="D2" s="238"/>
      <c r="E2" s="238"/>
      <c r="F2" s="158">
        <f>SUMIF(E11:E1048576,"Operating Budget",L11:L1048576)</f>
        <v>0</v>
      </c>
    </row>
    <row r="3" spans="1:13" s="153" customFormat="1">
      <c r="A3" s="237"/>
      <c r="B3" s="237"/>
      <c r="C3" s="154"/>
      <c r="D3" s="170"/>
      <c r="E3" s="154"/>
      <c r="F3" s="157"/>
    </row>
    <row r="4" spans="1:13" s="153" customFormat="1">
      <c r="A4" s="237"/>
      <c r="B4" s="237"/>
      <c r="C4" s="238" t="s">
        <v>354</v>
      </c>
      <c r="D4" s="238"/>
      <c r="E4" s="238"/>
      <c r="F4" s="156">
        <f>SUMIF(E11:E1048576,"Salary Budget",I11:I1048576)</f>
        <v>0</v>
      </c>
    </row>
    <row r="5" spans="1:13" s="153" customFormat="1" ht="15.75" customHeight="1">
      <c r="A5" s="242" t="s">
        <v>546</v>
      </c>
      <c r="B5" s="242"/>
      <c r="C5" s="238" t="s">
        <v>357</v>
      </c>
      <c r="D5" s="238"/>
      <c r="E5" s="238"/>
      <c r="F5" s="158">
        <f>SUMIF(E11:E1048576,"Salary Budget",L11:L1048576)</f>
        <v>0</v>
      </c>
      <c r="H5" s="180"/>
      <c r="I5" s="180"/>
    </row>
    <row r="6" spans="1:13" s="153" customFormat="1">
      <c r="A6" s="242"/>
      <c r="B6" s="242"/>
      <c r="C6" s="155"/>
      <c r="D6" s="155"/>
      <c r="E6" s="155"/>
      <c r="F6" s="157"/>
      <c r="H6" s="180"/>
      <c r="I6" s="180"/>
      <c r="J6" s="239" t="str">
        <f>IFERROR(IF(MATCH("No",Table1[Is DDB Funding Tuition Remission? (DD Enters Yes/No)],0),"*Department is responsible for funding tuition remission expenses for any student faculty requests below where DD did not approve tuition remission funding.",""),"")</f>
        <v/>
      </c>
      <c r="K6" s="239"/>
      <c r="L6" s="239"/>
      <c r="M6" s="239"/>
    </row>
    <row r="7" spans="1:13" s="153" customFormat="1">
      <c r="A7" s="242"/>
      <c r="B7" s="242"/>
      <c r="C7" s="241" t="s">
        <v>358</v>
      </c>
      <c r="D7" s="241"/>
      <c r="E7" s="241"/>
      <c r="F7" s="186">
        <f>F4+F1</f>
        <v>0</v>
      </c>
      <c r="G7" s="187" t="s">
        <v>547</v>
      </c>
      <c r="H7" s="188">
        <f>F7-F8</f>
        <v>0</v>
      </c>
      <c r="I7" s="180"/>
      <c r="J7" s="239"/>
      <c r="K7" s="239"/>
      <c r="L7" s="239"/>
      <c r="M7" s="239"/>
    </row>
    <row r="8" spans="1:13" s="153" customFormat="1">
      <c r="C8" s="241" t="s">
        <v>359</v>
      </c>
      <c r="D8" s="241"/>
      <c r="E8" s="241"/>
      <c r="F8" s="189">
        <f>F5+F2</f>
        <v>0</v>
      </c>
      <c r="G8" s="187" t="s">
        <v>548</v>
      </c>
      <c r="H8" s="190"/>
      <c r="I8" s="180"/>
      <c r="J8" s="183"/>
      <c r="K8" s="183"/>
      <c r="L8" s="183"/>
      <c r="M8" s="183"/>
    </row>
    <row r="9" spans="1:13" s="153" customFormat="1">
      <c r="H9" s="180"/>
      <c r="I9" s="180"/>
      <c r="K9" s="240" t="s">
        <v>558</v>
      </c>
      <c r="L9" s="240"/>
      <c r="M9" s="240"/>
    </row>
    <row r="10" spans="1:13" s="153" customFormat="1" ht="50.25" customHeight="1">
      <c r="A10" s="160" t="s">
        <v>341</v>
      </c>
      <c r="B10" s="160" t="s">
        <v>352</v>
      </c>
      <c r="C10" s="161" t="s">
        <v>348</v>
      </c>
      <c r="D10" s="162" t="s">
        <v>560</v>
      </c>
      <c r="E10" s="161" t="s">
        <v>346</v>
      </c>
      <c r="F10" s="162" t="s">
        <v>353</v>
      </c>
      <c r="G10" s="161" t="s">
        <v>347</v>
      </c>
      <c r="H10" s="162" t="s">
        <v>350</v>
      </c>
      <c r="I10" s="162" t="s">
        <v>351</v>
      </c>
      <c r="J10" s="160" t="s">
        <v>551</v>
      </c>
      <c r="K10" s="164" t="s">
        <v>557</v>
      </c>
      <c r="L10" s="163" t="s">
        <v>549</v>
      </c>
      <c r="M10" s="165" t="s">
        <v>552</v>
      </c>
    </row>
    <row r="11" spans="1:13">
      <c r="A11" s="167"/>
      <c r="B11" s="171"/>
      <c r="C11" s="172"/>
      <c r="D11" s="184" t="str">
        <f>IF(ISBLANK(Table1[[#This Row],[Department Speedtype
(enter)]]),"",_xlfn.XLOOKUP(Table1[[#This Row],[Department Speedtype
(enter)]],Table2[[SpeedType ]],Table2[Error Check],"Yes",0))</f>
        <v/>
      </c>
      <c r="E11" s="173"/>
      <c r="F11" s="174" t="str">
        <f>IF(ISBLANK(Table1[[#This Row],[Type of Budget Request
(select)]]),"",IF(Table1[[#This Row],[Type of Budget Request
(select)]]='Drop Down Menus'!$N$41,"No","Yes"))</f>
        <v/>
      </c>
      <c r="G11" s="173"/>
      <c r="H11" s="175" t="str">
        <f>IF(AND(F11="Yes",ISBLANK(G11)),"select empl type",IF(E11="Operating Budget",0,IF(G11&lt;&gt;"",VLOOKUP(G11,'Drop Down Menus'!$N$45:$O$51,2,FALSE),"")))</f>
        <v/>
      </c>
      <c r="I11" s="176" t="str">
        <f>IF(ISBLANK(Table1[[#This Row],[Budget Request Justification]]),"",IF(H11="select empl type","",IF(ISBLANK(Table1[[#This Row],[Department Speedtype
(enter)]]),"must enter ST",ROUND(Table1[[#This Row],[Budget Requested
(enter)]]*(1+Table1[[#This Row],[Benefits Needed
(auto)]]),0))))</f>
        <v/>
      </c>
      <c r="J11" s="166"/>
      <c r="K11" s="182"/>
      <c r="L11" s="177"/>
      <c r="M11" s="166"/>
    </row>
    <row r="12" spans="1:13">
      <c r="A12" s="167"/>
      <c r="B12" s="171"/>
      <c r="C12" s="172"/>
      <c r="D12" s="184" t="str">
        <f>IF(ISBLANK(Table1[[#This Row],[Department Speedtype
(enter)]]),"",_xlfn.XLOOKUP(Table1[[#This Row],[Department Speedtype
(enter)]],Table2[[SpeedType ]],Table2[Error Check],"Yes",0))</f>
        <v/>
      </c>
      <c r="E12" s="173"/>
      <c r="F12" s="174" t="str">
        <f>IF(ISBLANK(Table1[[#This Row],[Type of Budget Request
(select)]]),"",IF(Table1[[#This Row],[Type of Budget Request
(select)]]='Drop Down Menus'!$N$41,"No","Yes"))</f>
        <v/>
      </c>
      <c r="G12" s="173"/>
      <c r="H12" s="175" t="str">
        <f>IF(AND(F12="Yes",ISBLANK(G12)),"select empl type",IF(E12="Operating Budget",0,IF(G12&lt;&gt;"",VLOOKUP(G12,'Drop Down Menus'!$N$45:$O$51,2,FALSE),"")))</f>
        <v/>
      </c>
      <c r="I12" s="176" t="str">
        <f>IF(ISBLANK(Table1[[#This Row],[Budget Request Justification]]),"",IF(H12="select empl type","",IF(ISBLANK(Table1[[#This Row],[Department Speedtype
(enter)]]),"must enter ST",ROUND(Table1[[#This Row],[Budget Requested
(enter)]]*(1+Table1[[#This Row],[Benefits Needed
(auto)]]),0))))</f>
        <v/>
      </c>
      <c r="J12" s="166"/>
      <c r="K12" s="182"/>
      <c r="L12" s="177"/>
      <c r="M12" s="166"/>
    </row>
    <row r="13" spans="1:13">
      <c r="A13" s="167"/>
      <c r="B13" s="171"/>
      <c r="C13" s="172"/>
      <c r="D13" s="184" t="str">
        <f>IF(ISBLANK(Table1[[#This Row],[Department Speedtype
(enter)]]),"",_xlfn.XLOOKUP(Table1[[#This Row],[Department Speedtype
(enter)]],Table2[[SpeedType ]],Table2[Error Check],"Yes",0))</f>
        <v/>
      </c>
      <c r="E13" s="173"/>
      <c r="F13" s="174" t="str">
        <f>IF(ISBLANK(Table1[[#This Row],[Type of Budget Request
(select)]]),"",IF(Table1[[#This Row],[Type of Budget Request
(select)]]='Drop Down Menus'!$N$41,"No","Yes"))</f>
        <v/>
      </c>
      <c r="G13" s="173"/>
      <c r="H13" s="175" t="str">
        <f>IF(AND(F13="Yes",ISBLANK(G13)),"select empl type",IF(E13="Operating Budget",0,IF(G13&lt;&gt;"",VLOOKUP(G13,'Drop Down Menus'!$N$45:$O$51,2,FALSE),"")))</f>
        <v/>
      </c>
      <c r="I13" s="176" t="str">
        <f>IF(ISBLANK(Table1[[#This Row],[Budget Request Justification]]),"",IF(H13="select empl type","",IF(ISBLANK(Table1[[#This Row],[Department Speedtype
(enter)]]),"must enter ST",ROUND(Table1[[#This Row],[Budget Requested
(enter)]]*(1+Table1[[#This Row],[Benefits Needed
(auto)]]),0))))</f>
        <v/>
      </c>
      <c r="J13" s="166"/>
      <c r="K13" s="182"/>
      <c r="L13" s="177"/>
      <c r="M13" s="166"/>
    </row>
    <row r="14" spans="1:13">
      <c r="A14" s="167"/>
      <c r="B14" s="171"/>
      <c r="C14" s="172"/>
      <c r="D14" s="184" t="str">
        <f>IF(ISBLANK(Table1[[#This Row],[Department Speedtype
(enter)]]),"",_xlfn.XLOOKUP(Table1[[#This Row],[Department Speedtype
(enter)]],Table2[[SpeedType ]],Table2[Error Check],"Yes",0))</f>
        <v/>
      </c>
      <c r="E14" s="173"/>
      <c r="F14" s="174" t="str">
        <f>IF(ISBLANK(Table1[[#This Row],[Type of Budget Request
(select)]]),"",IF(Table1[[#This Row],[Type of Budget Request
(select)]]='Drop Down Menus'!$N$41,"No","Yes"))</f>
        <v/>
      </c>
      <c r="G14" s="173"/>
      <c r="H14" s="175" t="str">
        <f>IF(AND(F14="Yes",ISBLANK(G14)),"select empl type",IF(E14="Operating Budget",0,IF(G14&lt;&gt;"",VLOOKUP(G14,'Drop Down Menus'!$N$45:$O$51,2,FALSE),"")))</f>
        <v/>
      </c>
      <c r="I14" s="176" t="str">
        <f>IF(ISBLANK(Table1[[#This Row],[Budget Request Justification]]),"",IF(H14="select empl type","",IF(ISBLANK(Table1[[#This Row],[Department Speedtype
(enter)]]),"must enter ST",ROUND(Table1[[#This Row],[Budget Requested
(enter)]]*(1+Table1[[#This Row],[Benefits Needed
(auto)]]),0))))</f>
        <v/>
      </c>
      <c r="J14" s="166"/>
      <c r="K14" s="182"/>
      <c r="L14" s="177"/>
      <c r="M14" s="166"/>
    </row>
    <row r="15" spans="1:13">
      <c r="A15" s="167"/>
      <c r="B15" s="171"/>
      <c r="C15" s="172"/>
      <c r="D15" s="184" t="str">
        <f>IF(ISBLANK(Table1[[#This Row],[Department Speedtype
(enter)]]),"",_xlfn.XLOOKUP(Table1[[#This Row],[Department Speedtype
(enter)]],Table2[[SpeedType ]],Table2[Error Check],"Yes",0))</f>
        <v/>
      </c>
      <c r="E15" s="173"/>
      <c r="F15" s="174" t="str">
        <f>IF(ISBLANK(Table1[[#This Row],[Type of Budget Request
(select)]]),"",IF(Table1[[#This Row],[Type of Budget Request
(select)]]='Drop Down Menus'!$N$41,"No","Yes"))</f>
        <v/>
      </c>
      <c r="G15" s="173"/>
      <c r="H15" s="175" t="str">
        <f>IF(AND(F15="Yes",ISBLANK(G15)),"select empl type",IF(E15="Operating Budget",0,IF(G15&lt;&gt;"",VLOOKUP(G15,'Drop Down Menus'!$N$45:$O$51,2,FALSE),"")))</f>
        <v/>
      </c>
      <c r="I15" s="176" t="str">
        <f>IF(ISBLANK(Table1[[#This Row],[Budget Request Justification]]),"",IF(H15="select empl type","",IF(ISBLANK(Table1[[#This Row],[Department Speedtype
(enter)]]),"must enter ST",ROUND(Table1[[#This Row],[Budget Requested
(enter)]]*(1+Table1[[#This Row],[Benefits Needed
(auto)]]),0))))</f>
        <v/>
      </c>
      <c r="J15" s="166"/>
      <c r="K15" s="182"/>
      <c r="L15" s="177"/>
      <c r="M15" s="166"/>
    </row>
    <row r="16" spans="1:13">
      <c r="A16" s="167"/>
      <c r="B16" s="171"/>
      <c r="C16" s="172"/>
      <c r="D16" s="184" t="str">
        <f>IF(ISBLANK(Table1[[#This Row],[Department Speedtype
(enter)]]),"",_xlfn.XLOOKUP(Table1[[#This Row],[Department Speedtype
(enter)]],Table2[[SpeedType ]],Table2[Error Check],"Yes",0))</f>
        <v/>
      </c>
      <c r="E16" s="173"/>
      <c r="F16" s="174" t="str">
        <f>IF(ISBLANK(Table1[[#This Row],[Type of Budget Request
(select)]]),"",IF(Table1[[#This Row],[Type of Budget Request
(select)]]='Drop Down Menus'!$N$41,"No","Yes"))</f>
        <v/>
      </c>
      <c r="G16" s="173"/>
      <c r="H16" s="175" t="str">
        <f>IF(AND(F16="Yes",ISBLANK(G16)),"select empl type",IF(E16="Operating Budget",0,IF(G16&lt;&gt;"",VLOOKUP(G16,'Drop Down Menus'!$N$45:$O$51,2,FALSE),"")))</f>
        <v/>
      </c>
      <c r="I16" s="176" t="str">
        <f>IF(ISBLANK(Table1[[#This Row],[Budget Request Justification]]),"",IF(H16="select empl type","",IF(ISBLANK(Table1[[#This Row],[Department Speedtype
(enter)]]),"must enter ST",ROUND(Table1[[#This Row],[Budget Requested
(enter)]]*(1+Table1[[#This Row],[Benefits Needed
(auto)]]),0))))</f>
        <v/>
      </c>
      <c r="J16" s="166"/>
      <c r="K16" s="182"/>
      <c r="L16" s="177"/>
      <c r="M16" s="166"/>
    </row>
    <row r="17" spans="1:13">
      <c r="A17" s="167"/>
      <c r="B17" s="171"/>
      <c r="C17" s="172"/>
      <c r="D17" s="184" t="str">
        <f>IF(ISBLANK(Table1[[#This Row],[Department Speedtype
(enter)]]),"",_xlfn.XLOOKUP(Table1[[#This Row],[Department Speedtype
(enter)]],Table2[[SpeedType ]],Table2[Error Check],"Yes",0))</f>
        <v/>
      </c>
      <c r="E17" s="173"/>
      <c r="F17" s="174" t="str">
        <f>IF(ISBLANK(Table1[[#This Row],[Type of Budget Request
(select)]]),"",IF(Table1[[#This Row],[Type of Budget Request
(select)]]='Drop Down Menus'!$N$41,"No","Yes"))</f>
        <v/>
      </c>
      <c r="G17" s="173"/>
      <c r="H17" s="175" t="str">
        <f>IF(AND(F17="Yes",ISBLANK(G17)),"select empl type",IF(E17="Operating Budget",0,IF(G17&lt;&gt;"",VLOOKUP(G17,'Drop Down Menus'!$N$45:$O$51,2,FALSE),"")))</f>
        <v/>
      </c>
      <c r="I17" s="176" t="str">
        <f>IF(ISBLANK(Table1[[#This Row],[Budget Request Justification]]),"",IF(H17="select empl type","",IF(ISBLANK(Table1[[#This Row],[Department Speedtype
(enter)]]),"must enter ST",ROUND(Table1[[#This Row],[Budget Requested
(enter)]]*(1+Table1[[#This Row],[Benefits Needed
(auto)]]),0))))</f>
        <v/>
      </c>
      <c r="J17" s="166"/>
      <c r="K17" s="182"/>
      <c r="L17" s="177"/>
      <c r="M17" s="166"/>
    </row>
    <row r="18" spans="1:13">
      <c r="A18" s="167"/>
      <c r="B18" s="171"/>
      <c r="C18" s="172"/>
      <c r="D18" s="184" t="str">
        <f>IF(ISBLANK(Table1[[#This Row],[Department Speedtype
(enter)]]),"",_xlfn.XLOOKUP(Table1[[#This Row],[Department Speedtype
(enter)]],Table2[[SpeedType ]],Table2[Error Check],"Yes",0))</f>
        <v/>
      </c>
      <c r="E18" s="173"/>
      <c r="F18" s="174" t="str">
        <f>IF(ISBLANK(Table1[[#This Row],[Type of Budget Request
(select)]]),"",IF(Table1[[#This Row],[Type of Budget Request
(select)]]='Drop Down Menus'!$N$41,"No","Yes"))</f>
        <v/>
      </c>
      <c r="G18" s="173"/>
      <c r="H18" s="175" t="str">
        <f>IF(AND(F18="Yes",ISBLANK(G18)),"select empl type",IF(E18="Operating Budget",0,IF(G18&lt;&gt;"",VLOOKUP(G18,'Drop Down Menus'!$N$45:$O$51,2,FALSE),"")))</f>
        <v/>
      </c>
      <c r="I18" s="176" t="str">
        <f>IF(ISBLANK(Table1[[#This Row],[Budget Request Justification]]),"",IF(H18="select empl type","",IF(ISBLANK(Table1[[#This Row],[Department Speedtype
(enter)]]),"must enter ST",ROUND(Table1[[#This Row],[Budget Requested
(enter)]]*(1+Table1[[#This Row],[Benefits Needed
(auto)]]),0))))</f>
        <v/>
      </c>
      <c r="J18" s="166"/>
      <c r="K18" s="182"/>
      <c r="L18" s="177"/>
      <c r="M18" s="166"/>
    </row>
    <row r="19" spans="1:13">
      <c r="A19" s="167"/>
      <c r="B19" s="171"/>
      <c r="C19" s="172"/>
      <c r="D19" s="184" t="str">
        <f>IF(ISBLANK(Table1[[#This Row],[Department Speedtype
(enter)]]),"",_xlfn.XLOOKUP(Table1[[#This Row],[Department Speedtype
(enter)]],Table2[[SpeedType ]],Table2[Error Check],"Yes",0))</f>
        <v/>
      </c>
      <c r="E19" s="173"/>
      <c r="F19" s="174" t="str">
        <f>IF(ISBLANK(Table1[[#This Row],[Type of Budget Request
(select)]]),"",IF(Table1[[#This Row],[Type of Budget Request
(select)]]='Drop Down Menus'!$N$41,"No","Yes"))</f>
        <v/>
      </c>
      <c r="G19" s="173"/>
      <c r="H19" s="175" t="str">
        <f>IF(AND(F19="Yes",ISBLANK(G19)),"select empl type",IF(E19="Operating Budget",0,IF(G19&lt;&gt;"",VLOOKUP(G19,'Drop Down Menus'!$N$45:$O$51,2,FALSE),"")))</f>
        <v/>
      </c>
      <c r="I19" s="176" t="str">
        <f>IF(ISBLANK(Table1[[#This Row],[Budget Request Justification]]),"",IF(H19="select empl type","",IF(ISBLANK(Table1[[#This Row],[Department Speedtype
(enter)]]),"must enter ST",ROUND(Table1[[#This Row],[Budget Requested
(enter)]]*(1+Table1[[#This Row],[Benefits Needed
(auto)]]),0))))</f>
        <v/>
      </c>
      <c r="J19" s="166"/>
      <c r="K19" s="182"/>
      <c r="L19" s="177"/>
      <c r="M19" s="166"/>
    </row>
    <row r="20" spans="1:13">
      <c r="A20" s="167"/>
      <c r="B20" s="171"/>
      <c r="C20" s="172"/>
      <c r="D20" s="184" t="str">
        <f>IF(ISBLANK(Table1[[#This Row],[Department Speedtype
(enter)]]),"",_xlfn.XLOOKUP(Table1[[#This Row],[Department Speedtype
(enter)]],Table2[[SpeedType ]],Table2[Error Check],"Yes",0))</f>
        <v/>
      </c>
      <c r="E20" s="173"/>
      <c r="F20" s="174" t="str">
        <f>IF(ISBLANK(Table1[[#This Row],[Type of Budget Request
(select)]]),"",IF(Table1[[#This Row],[Type of Budget Request
(select)]]='Drop Down Menus'!$N$41,"No","Yes"))</f>
        <v/>
      </c>
      <c r="G20" s="173"/>
      <c r="H20" s="175" t="str">
        <f>IF(AND(F20="Yes",ISBLANK(G20)),"select empl type",IF(E20="Operating Budget",0,IF(G20&lt;&gt;"",VLOOKUP(G20,'Drop Down Menus'!$N$45:$O$51,2,FALSE),"")))</f>
        <v/>
      </c>
      <c r="I20" s="176" t="str">
        <f>IF(ISBLANK(Table1[[#This Row],[Budget Request Justification]]),"",IF(H20="select empl type","",IF(ISBLANK(Table1[[#This Row],[Department Speedtype
(enter)]]),"must enter ST",ROUND(Table1[[#This Row],[Budget Requested
(enter)]]*(1+Table1[[#This Row],[Benefits Needed
(auto)]]),0))))</f>
        <v/>
      </c>
      <c r="J20" s="166"/>
      <c r="K20" s="182"/>
      <c r="L20" s="177"/>
      <c r="M20" s="166"/>
    </row>
    <row r="21" spans="1:13">
      <c r="A21" s="167"/>
      <c r="B21" s="171"/>
      <c r="C21" s="172"/>
      <c r="D21" s="184" t="str">
        <f>IF(ISBLANK(Table1[[#This Row],[Department Speedtype
(enter)]]),"",_xlfn.XLOOKUP(Table1[[#This Row],[Department Speedtype
(enter)]],Table2[[SpeedType ]],Table2[Error Check],"Yes",0))</f>
        <v/>
      </c>
      <c r="E21" s="173"/>
      <c r="F21" s="174" t="str">
        <f>IF(ISBLANK(Table1[[#This Row],[Type of Budget Request
(select)]]),"",IF(Table1[[#This Row],[Type of Budget Request
(select)]]='Drop Down Menus'!$N$41,"No","Yes"))</f>
        <v/>
      </c>
      <c r="G21" s="173"/>
      <c r="H21" s="175" t="str">
        <f>IF(AND(F21="Yes",ISBLANK(G21)),"select empl type",IF(E21="Operating Budget",0,IF(G21&lt;&gt;"",VLOOKUP(G21,'Drop Down Menus'!$N$45:$O$51,2,FALSE),"")))</f>
        <v/>
      </c>
      <c r="I21" s="176" t="str">
        <f>IF(ISBLANK(Table1[[#This Row],[Budget Request Justification]]),"",IF(H21="select empl type","",IF(ISBLANK(Table1[[#This Row],[Department Speedtype
(enter)]]),"must enter ST",ROUND(Table1[[#This Row],[Budget Requested
(enter)]]*(1+Table1[[#This Row],[Benefits Needed
(auto)]]),0))))</f>
        <v/>
      </c>
      <c r="J21" s="166"/>
      <c r="K21" s="182"/>
      <c r="L21" s="177"/>
      <c r="M21" s="166"/>
    </row>
    <row r="22" spans="1:13">
      <c r="A22" s="167"/>
      <c r="B22" s="171"/>
      <c r="C22" s="172"/>
      <c r="D22" s="184" t="str">
        <f>IF(ISBLANK(Table1[[#This Row],[Department Speedtype
(enter)]]),"",_xlfn.XLOOKUP(Table1[[#This Row],[Department Speedtype
(enter)]],Table2[[SpeedType ]],Table2[Error Check],"Yes",0))</f>
        <v/>
      </c>
      <c r="E22" s="173"/>
      <c r="F22" s="174" t="str">
        <f>IF(ISBLANK(Table1[[#This Row],[Type of Budget Request
(select)]]),"",IF(Table1[[#This Row],[Type of Budget Request
(select)]]='Drop Down Menus'!$N$41,"No","Yes"))</f>
        <v/>
      </c>
      <c r="G22" s="173"/>
      <c r="H22" s="175" t="str">
        <f>IF(AND(F22="Yes",ISBLANK(G22)),"select empl type",IF(E22="Operating Budget",0,IF(G22&lt;&gt;"",VLOOKUP(G22,'Drop Down Menus'!$N$45:$O$51,2,FALSE),"")))</f>
        <v/>
      </c>
      <c r="I22" s="176" t="str">
        <f>IF(ISBLANK(Table1[[#This Row],[Budget Request Justification]]),"",IF(H22="select empl type","",IF(ISBLANK(Table1[[#This Row],[Department Speedtype
(enter)]]),"must enter ST",ROUND(Table1[[#This Row],[Budget Requested
(enter)]]*(1+Table1[[#This Row],[Benefits Needed
(auto)]]),0))))</f>
        <v/>
      </c>
      <c r="J22" s="166"/>
      <c r="K22" s="182"/>
      <c r="L22" s="177"/>
      <c r="M22" s="166"/>
    </row>
    <row r="23" spans="1:13">
      <c r="A23" s="167"/>
      <c r="B23" s="171"/>
      <c r="C23" s="172"/>
      <c r="D23" s="184" t="str">
        <f>IF(ISBLANK(Table1[[#This Row],[Department Speedtype
(enter)]]),"",_xlfn.XLOOKUP(Table1[[#This Row],[Department Speedtype
(enter)]],Table2[[SpeedType ]],Table2[Error Check],"Yes",0))</f>
        <v/>
      </c>
      <c r="E23" s="173"/>
      <c r="F23" s="174" t="str">
        <f>IF(ISBLANK(Table1[[#This Row],[Type of Budget Request
(select)]]),"",IF(Table1[[#This Row],[Type of Budget Request
(select)]]='Drop Down Menus'!$N$41,"No","Yes"))</f>
        <v/>
      </c>
      <c r="G23" s="173"/>
      <c r="H23" s="175" t="str">
        <f>IF(AND(F23="Yes",ISBLANK(G23)),"select empl type",IF(E23="Operating Budget",0,IF(G23&lt;&gt;"",VLOOKUP(G23,'Drop Down Menus'!$N$45:$O$51,2,FALSE),"")))</f>
        <v/>
      </c>
      <c r="I23" s="176" t="str">
        <f>IF(ISBLANK(Table1[[#This Row],[Budget Request Justification]]),"",IF(H23="select empl type","",IF(ISBLANK(Table1[[#This Row],[Department Speedtype
(enter)]]),"must enter ST",ROUND(Table1[[#This Row],[Budget Requested
(enter)]]*(1+Table1[[#This Row],[Benefits Needed
(auto)]]),0))))</f>
        <v/>
      </c>
      <c r="J23" s="166"/>
      <c r="K23" s="182"/>
      <c r="L23" s="177"/>
      <c r="M23" s="166"/>
    </row>
    <row r="24" spans="1:13">
      <c r="A24" s="167"/>
      <c r="B24" s="171"/>
      <c r="C24" s="172"/>
      <c r="D24" s="184" t="str">
        <f>IF(ISBLANK(Table1[[#This Row],[Department Speedtype
(enter)]]),"",_xlfn.XLOOKUP(Table1[[#This Row],[Department Speedtype
(enter)]],Table2[[SpeedType ]],Table2[Error Check],"Yes",0))</f>
        <v/>
      </c>
      <c r="E24" s="173"/>
      <c r="F24" s="174" t="str">
        <f>IF(ISBLANK(Table1[[#This Row],[Type of Budget Request
(select)]]),"",IF(Table1[[#This Row],[Type of Budget Request
(select)]]='Drop Down Menus'!$N$41,"No","Yes"))</f>
        <v/>
      </c>
      <c r="G24" s="173"/>
      <c r="H24" s="175" t="str">
        <f>IF(AND(F24="Yes",ISBLANK(G24)),"select empl type",IF(E24="Operating Budget",0,IF(G24&lt;&gt;"",VLOOKUP(G24,'Drop Down Menus'!$N$45:$O$51,2,FALSE),"")))</f>
        <v/>
      </c>
      <c r="I24" s="176" t="str">
        <f>IF(ISBLANK(Table1[[#This Row],[Budget Request Justification]]),"",IF(H24="select empl type","",IF(ISBLANK(Table1[[#This Row],[Department Speedtype
(enter)]]),"must enter ST",ROUND(Table1[[#This Row],[Budget Requested
(enter)]]*(1+Table1[[#This Row],[Benefits Needed
(auto)]]),0))))</f>
        <v/>
      </c>
      <c r="J24" s="166"/>
      <c r="K24" s="182"/>
      <c r="L24" s="177"/>
      <c r="M24" s="166"/>
    </row>
    <row r="25" spans="1:13">
      <c r="A25" s="167"/>
      <c r="B25" s="171"/>
      <c r="C25" s="172"/>
      <c r="D25" s="184" t="str">
        <f>IF(ISBLANK(Table1[[#This Row],[Department Speedtype
(enter)]]),"",_xlfn.XLOOKUP(Table1[[#This Row],[Department Speedtype
(enter)]],Table2[[SpeedType ]],Table2[Error Check],"Yes",0))</f>
        <v/>
      </c>
      <c r="E25" s="173"/>
      <c r="F25" s="174" t="str">
        <f>IF(ISBLANK(Table1[[#This Row],[Type of Budget Request
(select)]]),"",IF(Table1[[#This Row],[Type of Budget Request
(select)]]='Drop Down Menus'!$N$41,"No","Yes"))</f>
        <v/>
      </c>
      <c r="G25" s="173"/>
      <c r="H25" s="175" t="str">
        <f>IF(AND(F25="Yes",ISBLANK(G25)),"select empl type",IF(E25="Operating Budget",0,IF(G25&lt;&gt;"",VLOOKUP(G25,'Drop Down Menus'!$N$45:$O$51,2,FALSE),"")))</f>
        <v/>
      </c>
      <c r="I25" s="176" t="str">
        <f>IF(ISBLANK(Table1[[#This Row],[Budget Request Justification]]),"",IF(H25="select empl type","",IF(ISBLANK(Table1[[#This Row],[Department Speedtype
(enter)]]),"must enter ST",ROUND(Table1[[#This Row],[Budget Requested
(enter)]]*(1+Table1[[#This Row],[Benefits Needed
(auto)]]),0))))</f>
        <v/>
      </c>
      <c r="J25" s="166"/>
      <c r="K25" s="182"/>
      <c r="L25" s="177"/>
      <c r="M25" s="166"/>
    </row>
    <row r="26" spans="1:13">
      <c r="A26" s="167"/>
      <c r="B26" s="171"/>
      <c r="C26" s="172"/>
      <c r="D26" s="184" t="str">
        <f>IF(ISBLANK(Table1[[#This Row],[Department Speedtype
(enter)]]),"",_xlfn.XLOOKUP(Table1[[#This Row],[Department Speedtype
(enter)]],Table2[[SpeedType ]],Table2[Error Check],"Yes",0))</f>
        <v/>
      </c>
      <c r="E26" s="173"/>
      <c r="F26" s="174" t="str">
        <f>IF(ISBLANK(Table1[[#This Row],[Type of Budget Request
(select)]]),"",IF(Table1[[#This Row],[Type of Budget Request
(select)]]='Drop Down Menus'!$N$41,"No","Yes"))</f>
        <v/>
      </c>
      <c r="G26" s="173"/>
      <c r="H26" s="175" t="str">
        <f>IF(AND(F26="Yes",ISBLANK(G26)),"select empl type",IF(E26="Operating Budget",0,IF(G26&lt;&gt;"",VLOOKUP(G26,'Drop Down Menus'!$N$45:$O$51,2,FALSE),"")))</f>
        <v/>
      </c>
      <c r="I26" s="176" t="str">
        <f>IF(ISBLANK(Table1[[#This Row],[Budget Request Justification]]),"",IF(H26="select empl type","",IF(ISBLANK(Table1[[#This Row],[Department Speedtype
(enter)]]),"must enter ST",ROUND(Table1[[#This Row],[Budget Requested
(enter)]]*(1+Table1[[#This Row],[Benefits Needed
(auto)]]),0))))</f>
        <v/>
      </c>
      <c r="J26" s="166"/>
      <c r="K26" s="182"/>
      <c r="L26" s="177"/>
      <c r="M26" s="166"/>
    </row>
    <row r="27" spans="1:13">
      <c r="A27" s="167"/>
      <c r="B27" s="171"/>
      <c r="C27" s="172"/>
      <c r="D27" s="184" t="str">
        <f>IF(ISBLANK(Table1[[#This Row],[Department Speedtype
(enter)]]),"",_xlfn.XLOOKUP(Table1[[#This Row],[Department Speedtype
(enter)]],Table2[[SpeedType ]],Table2[Error Check],"Yes",0))</f>
        <v/>
      </c>
      <c r="E27" s="173"/>
      <c r="F27" s="174" t="str">
        <f>IF(ISBLANK(Table1[[#This Row],[Type of Budget Request
(select)]]),"",IF(Table1[[#This Row],[Type of Budget Request
(select)]]='Drop Down Menus'!$N$41,"No","Yes"))</f>
        <v/>
      </c>
      <c r="G27" s="173"/>
      <c r="H27" s="175" t="str">
        <f>IF(AND(F27="Yes",ISBLANK(G27)),"select empl type",IF(E27="Operating Budget",0,IF(G27&lt;&gt;"",VLOOKUP(G27,'Drop Down Menus'!$N$45:$O$51,2,FALSE),"")))</f>
        <v/>
      </c>
      <c r="I27" s="176" t="str">
        <f>IF(ISBLANK(Table1[[#This Row],[Budget Request Justification]]),"",IF(H27="select empl type","",IF(ISBLANK(Table1[[#This Row],[Department Speedtype
(enter)]]),"must enter ST",ROUND(Table1[[#This Row],[Budget Requested
(enter)]]*(1+Table1[[#This Row],[Benefits Needed
(auto)]]),0))))</f>
        <v/>
      </c>
      <c r="J27" s="166"/>
      <c r="K27" s="182"/>
      <c r="L27" s="177"/>
      <c r="M27" s="166"/>
    </row>
    <row r="28" spans="1:13">
      <c r="A28" s="167"/>
      <c r="B28" s="171"/>
      <c r="C28" s="172"/>
      <c r="D28" s="184" t="str">
        <f>IF(ISBLANK(Table1[[#This Row],[Department Speedtype
(enter)]]),"",_xlfn.XLOOKUP(Table1[[#This Row],[Department Speedtype
(enter)]],Table2[[SpeedType ]],Table2[Error Check],"Yes",0))</f>
        <v/>
      </c>
      <c r="E28" s="173"/>
      <c r="F28" s="174" t="str">
        <f>IF(ISBLANK(Table1[[#This Row],[Type of Budget Request
(select)]]),"",IF(Table1[[#This Row],[Type of Budget Request
(select)]]='Drop Down Menus'!$N$41,"No","Yes"))</f>
        <v/>
      </c>
      <c r="G28" s="173"/>
      <c r="H28" s="175" t="str">
        <f>IF(AND(F28="Yes",ISBLANK(G28)),"select empl type",IF(E28="Operating Budget",0,IF(G28&lt;&gt;"",VLOOKUP(G28,'Drop Down Menus'!$N$45:$O$51,2,FALSE),"")))</f>
        <v/>
      </c>
      <c r="I28" s="176" t="str">
        <f>IF(ISBLANK(Table1[[#This Row],[Budget Request Justification]]),"",IF(H28="select empl type","",IF(ISBLANK(Table1[[#This Row],[Department Speedtype
(enter)]]),"must enter ST",ROUND(Table1[[#This Row],[Budget Requested
(enter)]]*(1+Table1[[#This Row],[Benefits Needed
(auto)]]),0))))</f>
        <v/>
      </c>
      <c r="J28" s="166"/>
      <c r="K28" s="182"/>
      <c r="L28" s="177"/>
      <c r="M28" s="166"/>
    </row>
    <row r="29" spans="1:13">
      <c r="A29" s="167"/>
      <c r="B29" s="171"/>
      <c r="C29" s="172"/>
      <c r="D29" s="184" t="str">
        <f>IF(ISBLANK(Table1[[#This Row],[Department Speedtype
(enter)]]),"",_xlfn.XLOOKUP(Table1[[#This Row],[Department Speedtype
(enter)]],Table2[[SpeedType ]],Table2[Error Check],"Yes",0))</f>
        <v/>
      </c>
      <c r="E29" s="173"/>
      <c r="F29" s="174" t="str">
        <f>IF(ISBLANK(Table1[[#This Row],[Type of Budget Request
(select)]]),"",IF(Table1[[#This Row],[Type of Budget Request
(select)]]='Drop Down Menus'!$N$41,"No","Yes"))</f>
        <v/>
      </c>
      <c r="G29" s="173"/>
      <c r="H29" s="175" t="str">
        <f>IF(AND(F29="Yes",ISBLANK(G29)),"select empl type",IF(E29="Operating Budget",0,IF(G29&lt;&gt;"",VLOOKUP(G29,'Drop Down Menus'!$N$45:$O$51,2,FALSE),"")))</f>
        <v/>
      </c>
      <c r="I29" s="176" t="str">
        <f>IF(ISBLANK(Table1[[#This Row],[Budget Request Justification]]),"",IF(H29="select empl type","",IF(ISBLANK(Table1[[#This Row],[Department Speedtype
(enter)]]),"must enter ST",ROUND(Table1[[#This Row],[Budget Requested
(enter)]]*(1+Table1[[#This Row],[Benefits Needed
(auto)]]),0))))</f>
        <v/>
      </c>
      <c r="J29" s="166"/>
      <c r="K29" s="182"/>
      <c r="L29" s="177"/>
      <c r="M29" s="166"/>
    </row>
    <row r="30" spans="1:13">
      <c r="A30" s="167"/>
      <c r="B30" s="171"/>
      <c r="C30" s="172"/>
      <c r="D30" s="184" t="str">
        <f>IF(ISBLANK(Table1[[#This Row],[Department Speedtype
(enter)]]),"",_xlfn.XLOOKUP(Table1[[#This Row],[Department Speedtype
(enter)]],Table2[[SpeedType ]],Table2[Error Check],"Yes",0))</f>
        <v/>
      </c>
      <c r="E30" s="173"/>
      <c r="F30" s="174" t="str">
        <f>IF(ISBLANK(Table1[[#This Row],[Type of Budget Request
(select)]]),"",IF(Table1[[#This Row],[Type of Budget Request
(select)]]='Drop Down Menus'!$N$41,"No","Yes"))</f>
        <v/>
      </c>
      <c r="G30" s="173"/>
      <c r="H30" s="175" t="str">
        <f>IF(AND(F30="Yes",ISBLANK(G30)),"select empl type",IF(E30="Operating Budget",0,IF(G30&lt;&gt;"",VLOOKUP(G30,'Drop Down Menus'!$N$45:$O$51,2,FALSE),"")))</f>
        <v/>
      </c>
      <c r="I30" s="176" t="str">
        <f>IF(ISBLANK(Table1[[#This Row],[Budget Request Justification]]),"",IF(H30="select empl type","",IF(ISBLANK(Table1[[#This Row],[Department Speedtype
(enter)]]),"must enter ST",ROUND(Table1[[#This Row],[Budget Requested
(enter)]]*(1+Table1[[#This Row],[Benefits Needed
(auto)]]),0))))</f>
        <v/>
      </c>
      <c r="J30" s="166"/>
      <c r="K30" s="182"/>
      <c r="L30" s="177"/>
      <c r="M30" s="166"/>
    </row>
    <row r="31" spans="1:13">
      <c r="A31" s="167"/>
      <c r="B31" s="171"/>
      <c r="C31" s="172"/>
      <c r="D31" s="184" t="str">
        <f>IF(ISBLANK(Table1[[#This Row],[Department Speedtype
(enter)]]),"",_xlfn.XLOOKUP(Table1[[#This Row],[Department Speedtype
(enter)]],Table2[[SpeedType ]],Table2[Error Check],"Yes",0))</f>
        <v/>
      </c>
      <c r="E31" s="173"/>
      <c r="F31" s="174" t="str">
        <f>IF(ISBLANK(Table1[[#This Row],[Type of Budget Request
(select)]]),"",IF(Table1[[#This Row],[Type of Budget Request
(select)]]='Drop Down Menus'!$N$41,"No","Yes"))</f>
        <v/>
      </c>
      <c r="G31" s="173"/>
      <c r="H31" s="175" t="str">
        <f>IF(AND(F31="Yes",ISBLANK(G31)),"select empl type",IF(E31="Operating Budget",0,IF(G31&lt;&gt;"",VLOOKUP(G31,'Drop Down Menus'!$N$45:$O$51,2,FALSE),"")))</f>
        <v/>
      </c>
      <c r="I31" s="176" t="str">
        <f>IF(ISBLANK(Table1[[#This Row],[Budget Request Justification]]),"",IF(H31="select empl type","",IF(ISBLANK(Table1[[#This Row],[Department Speedtype
(enter)]]),"must enter ST",ROUND(Table1[[#This Row],[Budget Requested
(enter)]]*(1+Table1[[#This Row],[Benefits Needed
(auto)]]),0))))</f>
        <v/>
      </c>
      <c r="J31" s="166"/>
      <c r="K31" s="182"/>
      <c r="L31" s="177"/>
      <c r="M31" s="166"/>
    </row>
    <row r="32" spans="1:13">
      <c r="A32" s="167"/>
      <c r="B32" s="171"/>
      <c r="C32" s="172"/>
      <c r="D32" s="184" t="str">
        <f>IF(ISBLANK(Table1[[#This Row],[Department Speedtype
(enter)]]),"",_xlfn.XLOOKUP(Table1[[#This Row],[Department Speedtype
(enter)]],Table2[[SpeedType ]],Table2[Error Check],"Yes",0))</f>
        <v/>
      </c>
      <c r="E32" s="173"/>
      <c r="F32" s="174" t="str">
        <f>IF(ISBLANK(Table1[[#This Row],[Type of Budget Request
(select)]]),"",IF(Table1[[#This Row],[Type of Budget Request
(select)]]='Drop Down Menus'!$N$41,"No","Yes"))</f>
        <v/>
      </c>
      <c r="G32" s="173"/>
      <c r="H32" s="175" t="str">
        <f>IF(AND(F32="Yes",ISBLANK(G32)),"select empl type",IF(E32="Operating Budget",0,IF(G32&lt;&gt;"",VLOOKUP(G32,'Drop Down Menus'!$N$45:$O$51,2,FALSE),"")))</f>
        <v/>
      </c>
      <c r="I32" s="176" t="str">
        <f>IF(ISBLANK(Table1[[#This Row],[Budget Request Justification]]),"",IF(H32="select empl type","",IF(ISBLANK(Table1[[#This Row],[Department Speedtype
(enter)]]),"must enter ST",ROUND(Table1[[#This Row],[Budget Requested
(enter)]]*(1+Table1[[#This Row],[Benefits Needed
(auto)]]),0))))</f>
        <v/>
      </c>
      <c r="J32" s="166"/>
      <c r="K32" s="182"/>
      <c r="L32" s="177"/>
      <c r="M32" s="166"/>
    </row>
    <row r="33" spans="1:13">
      <c r="A33" s="167"/>
      <c r="B33" s="171"/>
      <c r="C33" s="172"/>
      <c r="D33" s="184" t="str">
        <f>IF(ISBLANK(Table1[[#This Row],[Department Speedtype
(enter)]]),"",_xlfn.XLOOKUP(Table1[[#This Row],[Department Speedtype
(enter)]],Table2[[SpeedType ]],Table2[Error Check],"Yes",0))</f>
        <v/>
      </c>
      <c r="E33" s="173"/>
      <c r="F33" s="174" t="str">
        <f>IF(ISBLANK(Table1[[#This Row],[Type of Budget Request
(select)]]),"",IF(Table1[[#This Row],[Type of Budget Request
(select)]]='Drop Down Menus'!$N$41,"No","Yes"))</f>
        <v/>
      </c>
      <c r="G33" s="173"/>
      <c r="H33" s="175" t="str">
        <f>IF(AND(F33="Yes",ISBLANK(G33)),"select empl type",IF(E33="Operating Budget",0,IF(G33&lt;&gt;"",VLOOKUP(G33,'Drop Down Menus'!$N$45:$O$51,2,FALSE),"")))</f>
        <v/>
      </c>
      <c r="I33" s="176" t="str">
        <f>IF(ISBLANK(Table1[[#This Row],[Budget Request Justification]]),"",IF(H33="select empl type","",IF(ISBLANK(Table1[[#This Row],[Department Speedtype
(enter)]]),"must enter ST",ROUND(Table1[[#This Row],[Budget Requested
(enter)]]*(1+Table1[[#This Row],[Benefits Needed
(auto)]]),0))))</f>
        <v/>
      </c>
      <c r="J33" s="166"/>
      <c r="K33" s="182"/>
      <c r="L33" s="177"/>
      <c r="M33" s="166"/>
    </row>
    <row r="34" spans="1:13">
      <c r="A34" s="167"/>
      <c r="B34" s="171"/>
      <c r="C34" s="172"/>
      <c r="D34" s="184" t="str">
        <f>IF(ISBLANK(Table1[[#This Row],[Department Speedtype
(enter)]]),"",_xlfn.XLOOKUP(Table1[[#This Row],[Department Speedtype
(enter)]],Table2[[SpeedType ]],Table2[Error Check],"Yes",0))</f>
        <v/>
      </c>
      <c r="E34" s="173"/>
      <c r="F34" s="174" t="str">
        <f>IF(ISBLANK(Table1[[#This Row],[Type of Budget Request
(select)]]),"",IF(Table1[[#This Row],[Type of Budget Request
(select)]]='Drop Down Menus'!$N$41,"No","Yes"))</f>
        <v/>
      </c>
      <c r="G34" s="173"/>
      <c r="H34" s="175" t="str">
        <f>IF(AND(F34="Yes",ISBLANK(G34)),"select empl type",IF(E34="Operating Budget",0,IF(G34&lt;&gt;"",VLOOKUP(G34,'Drop Down Menus'!$N$45:$O$51,2,FALSE),"")))</f>
        <v/>
      </c>
      <c r="I34" s="176" t="str">
        <f>IF(ISBLANK(Table1[[#This Row],[Budget Request Justification]]),"",IF(H34="select empl type","",IF(ISBLANK(Table1[[#This Row],[Department Speedtype
(enter)]]),"must enter ST",ROUND(Table1[[#This Row],[Budget Requested
(enter)]]*(1+Table1[[#This Row],[Benefits Needed
(auto)]]),0))))</f>
        <v/>
      </c>
      <c r="J34" s="166"/>
      <c r="K34" s="182"/>
      <c r="L34" s="177"/>
      <c r="M34" s="166"/>
    </row>
    <row r="35" spans="1:13">
      <c r="A35" s="167"/>
      <c r="B35" s="171"/>
      <c r="C35" s="172"/>
      <c r="D35" s="184" t="str">
        <f>IF(ISBLANK(Table1[[#This Row],[Department Speedtype
(enter)]]),"",_xlfn.XLOOKUP(Table1[[#This Row],[Department Speedtype
(enter)]],Table2[[SpeedType ]],Table2[Error Check],"Yes",0))</f>
        <v/>
      </c>
      <c r="E35" s="173"/>
      <c r="F35" s="174" t="str">
        <f>IF(ISBLANK(Table1[[#This Row],[Type of Budget Request
(select)]]),"",IF(Table1[[#This Row],[Type of Budget Request
(select)]]='Drop Down Menus'!$N$41,"No","Yes"))</f>
        <v/>
      </c>
      <c r="G35" s="173"/>
      <c r="H35" s="175" t="str">
        <f>IF(AND(F35="Yes",ISBLANK(G35)),"select empl type",IF(E35="Operating Budget",0,IF(G35&lt;&gt;"",VLOOKUP(G35,'Drop Down Menus'!$N$45:$O$51,2,FALSE),"")))</f>
        <v/>
      </c>
      <c r="I35" s="176" t="str">
        <f>IF(ISBLANK(Table1[[#This Row],[Budget Request Justification]]),"",IF(H35="select empl type","",IF(ISBLANK(Table1[[#This Row],[Department Speedtype
(enter)]]),"must enter ST",ROUND(Table1[[#This Row],[Budget Requested
(enter)]]*(1+Table1[[#This Row],[Benefits Needed
(auto)]]),0))))</f>
        <v/>
      </c>
      <c r="J35" s="166"/>
      <c r="K35" s="182"/>
      <c r="L35" s="177"/>
      <c r="M35" s="166"/>
    </row>
    <row r="36" spans="1:13">
      <c r="A36" s="167"/>
      <c r="B36" s="171"/>
      <c r="C36" s="172"/>
      <c r="D36" s="184" t="str">
        <f>IF(ISBLANK(Table1[[#This Row],[Department Speedtype
(enter)]]),"",_xlfn.XLOOKUP(Table1[[#This Row],[Department Speedtype
(enter)]],Table2[[SpeedType ]],Table2[Error Check],"Yes",0))</f>
        <v/>
      </c>
      <c r="E36" s="173"/>
      <c r="F36" s="174" t="str">
        <f>IF(ISBLANK(Table1[[#This Row],[Type of Budget Request
(select)]]),"",IF(Table1[[#This Row],[Type of Budget Request
(select)]]='Drop Down Menus'!$N$41,"No","Yes"))</f>
        <v/>
      </c>
      <c r="G36" s="173"/>
      <c r="H36" s="175" t="str">
        <f>IF(AND(F36="Yes",ISBLANK(G36)),"select empl type",IF(E36="Operating Budget",0,IF(G36&lt;&gt;"",VLOOKUP(G36,'Drop Down Menus'!$N$45:$O$51,2,FALSE),"")))</f>
        <v/>
      </c>
      <c r="I36" s="176" t="str">
        <f>IF(ISBLANK(Table1[[#This Row],[Budget Request Justification]]),"",IF(H36="select empl type","",IF(ISBLANK(Table1[[#This Row],[Department Speedtype
(enter)]]),"must enter ST",ROUND(Table1[[#This Row],[Budget Requested
(enter)]]*(1+Table1[[#This Row],[Benefits Needed
(auto)]]),0))))</f>
        <v/>
      </c>
      <c r="J36" s="166"/>
      <c r="K36" s="182"/>
      <c r="L36" s="177"/>
      <c r="M36" s="166"/>
    </row>
    <row r="37" spans="1:13">
      <c r="A37" s="167"/>
      <c r="B37" s="171"/>
      <c r="C37" s="172"/>
      <c r="D37" s="184" t="str">
        <f>IF(ISBLANK(Table1[[#This Row],[Department Speedtype
(enter)]]),"",_xlfn.XLOOKUP(Table1[[#This Row],[Department Speedtype
(enter)]],Table2[[SpeedType ]],Table2[Error Check],"Yes",0))</f>
        <v/>
      </c>
      <c r="E37" s="173"/>
      <c r="F37" s="174" t="str">
        <f>IF(ISBLANK(Table1[[#This Row],[Type of Budget Request
(select)]]),"",IF(Table1[[#This Row],[Type of Budget Request
(select)]]='Drop Down Menus'!$N$41,"No","Yes"))</f>
        <v/>
      </c>
      <c r="G37" s="173"/>
      <c r="H37" s="175" t="str">
        <f>IF(AND(F37="Yes",ISBLANK(G37)),"select empl type",IF(E37="Operating Budget",0,IF(G37&lt;&gt;"",VLOOKUP(G37,'Drop Down Menus'!$N$45:$O$51,2,FALSE),"")))</f>
        <v/>
      </c>
      <c r="I37" s="176" t="str">
        <f>IF(ISBLANK(Table1[[#This Row],[Budget Request Justification]]),"",IF(H37="select empl type","",IF(ISBLANK(Table1[[#This Row],[Department Speedtype
(enter)]]),"must enter ST",ROUND(Table1[[#This Row],[Budget Requested
(enter)]]*(1+Table1[[#This Row],[Benefits Needed
(auto)]]),0))))</f>
        <v/>
      </c>
      <c r="J37" s="166"/>
      <c r="K37" s="182"/>
      <c r="L37" s="177"/>
      <c r="M37" s="166"/>
    </row>
    <row r="38" spans="1:13">
      <c r="A38" s="167"/>
      <c r="B38" s="171"/>
      <c r="C38" s="172"/>
      <c r="D38" s="184" t="str">
        <f>IF(ISBLANK(Table1[[#This Row],[Department Speedtype
(enter)]]),"",_xlfn.XLOOKUP(Table1[[#This Row],[Department Speedtype
(enter)]],Table2[[SpeedType ]],Table2[Error Check],"Yes",0))</f>
        <v/>
      </c>
      <c r="E38" s="173"/>
      <c r="F38" s="174" t="str">
        <f>IF(ISBLANK(Table1[[#This Row],[Type of Budget Request
(select)]]),"",IF(Table1[[#This Row],[Type of Budget Request
(select)]]='Drop Down Menus'!$N$41,"No","Yes"))</f>
        <v/>
      </c>
      <c r="G38" s="173"/>
      <c r="H38" s="175" t="str">
        <f>IF(AND(F38="Yes",ISBLANK(G38)),"select empl type",IF(E38="Operating Budget",0,IF(G38&lt;&gt;"",VLOOKUP(G38,'Drop Down Menus'!$N$45:$O$51,2,FALSE),"")))</f>
        <v/>
      </c>
      <c r="I38" s="176" t="str">
        <f>IF(ISBLANK(Table1[[#This Row],[Budget Request Justification]]),"",IF(H38="select empl type","",IF(ISBLANK(Table1[[#This Row],[Department Speedtype
(enter)]]),"must enter ST",ROUND(Table1[[#This Row],[Budget Requested
(enter)]]*(1+Table1[[#This Row],[Benefits Needed
(auto)]]),0))))</f>
        <v/>
      </c>
      <c r="J38" s="166"/>
      <c r="K38" s="182"/>
      <c r="L38" s="177"/>
      <c r="M38" s="166"/>
    </row>
    <row r="39" spans="1:13">
      <c r="A39" s="167"/>
      <c r="B39" s="171"/>
      <c r="C39" s="172"/>
      <c r="D39" s="184" t="str">
        <f>IF(ISBLANK(Table1[[#This Row],[Department Speedtype
(enter)]]),"",_xlfn.XLOOKUP(Table1[[#This Row],[Department Speedtype
(enter)]],Table2[[SpeedType ]],Table2[Error Check],"Yes",0))</f>
        <v/>
      </c>
      <c r="E39" s="173"/>
      <c r="F39" s="174" t="str">
        <f>IF(ISBLANK(Table1[[#This Row],[Type of Budget Request
(select)]]),"",IF(Table1[[#This Row],[Type of Budget Request
(select)]]='Drop Down Menus'!$N$41,"No","Yes"))</f>
        <v/>
      </c>
      <c r="G39" s="173"/>
      <c r="H39" s="175" t="str">
        <f>IF(AND(F39="Yes",ISBLANK(G39)),"select empl type",IF(E39="Operating Budget",0,IF(G39&lt;&gt;"",VLOOKUP(G39,'Drop Down Menus'!$N$45:$O$51,2,FALSE),"")))</f>
        <v/>
      </c>
      <c r="I39" s="176" t="str">
        <f>IF(ISBLANK(Table1[[#This Row],[Budget Request Justification]]),"",IF(H39="select empl type","",IF(ISBLANK(Table1[[#This Row],[Department Speedtype
(enter)]]),"must enter ST",ROUND(Table1[[#This Row],[Budget Requested
(enter)]]*(1+Table1[[#This Row],[Benefits Needed
(auto)]]),0))))</f>
        <v/>
      </c>
      <c r="J39" s="166"/>
      <c r="K39" s="182"/>
      <c r="L39" s="177"/>
      <c r="M39" s="166"/>
    </row>
    <row r="40" spans="1:13">
      <c r="A40" s="167"/>
      <c r="B40" s="171"/>
      <c r="C40" s="172"/>
      <c r="D40" s="184" t="str">
        <f>IF(ISBLANK(Table1[[#This Row],[Department Speedtype
(enter)]]),"",_xlfn.XLOOKUP(Table1[[#This Row],[Department Speedtype
(enter)]],Table2[[SpeedType ]],Table2[Error Check],"Yes",0))</f>
        <v/>
      </c>
      <c r="E40" s="173"/>
      <c r="F40" s="174" t="str">
        <f>IF(ISBLANK(Table1[[#This Row],[Type of Budget Request
(select)]]),"",IF(Table1[[#This Row],[Type of Budget Request
(select)]]='Drop Down Menus'!$N$41,"No","Yes"))</f>
        <v/>
      </c>
      <c r="G40" s="173"/>
      <c r="H40" s="175" t="str">
        <f>IF(AND(F40="Yes",ISBLANK(G40)),"select empl type",IF(E40="Operating Budget",0,IF(G40&lt;&gt;"",VLOOKUP(G40,'Drop Down Menus'!$N$45:$O$51,2,FALSE),"")))</f>
        <v/>
      </c>
      <c r="I40" s="176" t="str">
        <f>IF(ISBLANK(Table1[[#This Row],[Budget Request Justification]]),"",IF(H40="select empl type","",IF(ISBLANK(Table1[[#This Row],[Department Speedtype
(enter)]]),"must enter ST",ROUND(Table1[[#This Row],[Budget Requested
(enter)]]*(1+Table1[[#This Row],[Benefits Needed
(auto)]]),0))))</f>
        <v/>
      </c>
      <c r="J40" s="166"/>
      <c r="K40" s="182"/>
      <c r="L40" s="177"/>
      <c r="M40" s="166"/>
    </row>
    <row r="41" spans="1:13">
      <c r="A41" s="167"/>
      <c r="B41" s="171"/>
      <c r="C41" s="172"/>
      <c r="D41" s="184" t="str">
        <f>IF(ISBLANK(Table1[[#This Row],[Department Speedtype
(enter)]]),"",_xlfn.XLOOKUP(Table1[[#This Row],[Department Speedtype
(enter)]],Table2[[SpeedType ]],Table2[Error Check],"Yes",0))</f>
        <v/>
      </c>
      <c r="E41" s="173"/>
      <c r="F41" s="174" t="str">
        <f>IF(ISBLANK(Table1[[#This Row],[Type of Budget Request
(select)]]),"",IF(Table1[[#This Row],[Type of Budget Request
(select)]]='Drop Down Menus'!$N$41,"No","Yes"))</f>
        <v/>
      </c>
      <c r="G41" s="173"/>
      <c r="H41" s="175" t="str">
        <f>IF(AND(F41="Yes",ISBLANK(G41)),"select empl type",IF(E41="Operating Budget",0,IF(G41&lt;&gt;"",VLOOKUP(G41,'Drop Down Menus'!$N$45:$O$51,2,FALSE),"")))</f>
        <v/>
      </c>
      <c r="I41" s="176" t="str">
        <f>IF(ISBLANK(Table1[[#This Row],[Budget Request Justification]]),"",IF(H41="select empl type","",IF(ISBLANK(Table1[[#This Row],[Department Speedtype
(enter)]]),"must enter ST",ROUND(Table1[[#This Row],[Budget Requested
(enter)]]*(1+Table1[[#This Row],[Benefits Needed
(auto)]]),0))))</f>
        <v/>
      </c>
      <c r="J41" s="166"/>
      <c r="K41" s="182"/>
      <c r="L41" s="177"/>
      <c r="M41" s="166"/>
    </row>
    <row r="42" spans="1:13">
      <c r="A42" s="167"/>
      <c r="B42" s="171"/>
      <c r="C42" s="172"/>
      <c r="D42" s="184" t="str">
        <f>IF(ISBLANK(Table1[[#This Row],[Department Speedtype
(enter)]]),"",_xlfn.XLOOKUP(Table1[[#This Row],[Department Speedtype
(enter)]],Table2[[SpeedType ]],Table2[Error Check],"Yes",0))</f>
        <v/>
      </c>
      <c r="E42" s="173"/>
      <c r="F42" s="174" t="str">
        <f>IF(ISBLANK(Table1[[#This Row],[Type of Budget Request
(select)]]),"",IF(Table1[[#This Row],[Type of Budget Request
(select)]]='Drop Down Menus'!$N$41,"No","Yes"))</f>
        <v/>
      </c>
      <c r="G42" s="173"/>
      <c r="H42" s="175" t="str">
        <f>IF(AND(F42="Yes",ISBLANK(G42)),"select empl type",IF(E42="Operating Budget",0,IF(G42&lt;&gt;"",VLOOKUP(G42,'Drop Down Menus'!$N$45:$O$51,2,FALSE),"")))</f>
        <v/>
      </c>
      <c r="I42" s="176" t="str">
        <f>IF(ISBLANK(Table1[[#This Row],[Budget Request Justification]]),"",IF(H42="select empl type","",IF(ISBLANK(Table1[[#This Row],[Department Speedtype
(enter)]]),"must enter ST",ROUND(Table1[[#This Row],[Budget Requested
(enter)]]*(1+Table1[[#This Row],[Benefits Needed
(auto)]]),0))))</f>
        <v/>
      </c>
      <c r="J42" s="166"/>
      <c r="K42" s="182"/>
      <c r="L42" s="177"/>
      <c r="M42" s="166"/>
    </row>
    <row r="43" spans="1:13">
      <c r="A43" s="167"/>
      <c r="B43" s="171"/>
      <c r="C43" s="172"/>
      <c r="D43" s="184" t="str">
        <f>IF(ISBLANK(Table1[[#This Row],[Department Speedtype
(enter)]]),"",_xlfn.XLOOKUP(Table1[[#This Row],[Department Speedtype
(enter)]],Table2[[SpeedType ]],Table2[Error Check],"Yes",0))</f>
        <v/>
      </c>
      <c r="E43" s="173"/>
      <c r="F43" s="174" t="str">
        <f>IF(ISBLANK(Table1[[#This Row],[Type of Budget Request
(select)]]),"",IF(Table1[[#This Row],[Type of Budget Request
(select)]]='Drop Down Menus'!$N$41,"No","Yes"))</f>
        <v/>
      </c>
      <c r="G43" s="173"/>
      <c r="H43" s="175" t="str">
        <f>IF(AND(F43="Yes",ISBLANK(G43)),"select empl type",IF(E43="Operating Budget",0,IF(G43&lt;&gt;"",VLOOKUP(G43,'Drop Down Menus'!$N$45:$O$51,2,FALSE),"")))</f>
        <v/>
      </c>
      <c r="I43" s="176" t="str">
        <f>IF(ISBLANK(Table1[[#This Row],[Budget Request Justification]]),"",IF(H43="select empl type","",IF(ISBLANK(Table1[[#This Row],[Department Speedtype
(enter)]]),"must enter ST",ROUND(Table1[[#This Row],[Budget Requested
(enter)]]*(1+Table1[[#This Row],[Benefits Needed
(auto)]]),0))))</f>
        <v/>
      </c>
      <c r="J43" s="166"/>
      <c r="K43" s="182"/>
      <c r="L43" s="177"/>
      <c r="M43" s="166"/>
    </row>
    <row r="44" spans="1:13">
      <c r="A44" s="167"/>
      <c r="B44" s="171"/>
      <c r="C44" s="172"/>
      <c r="D44" s="184" t="str">
        <f>IF(ISBLANK(Table1[[#This Row],[Department Speedtype
(enter)]]),"",_xlfn.XLOOKUP(Table1[[#This Row],[Department Speedtype
(enter)]],Table2[[SpeedType ]],Table2[Error Check],"Yes",0))</f>
        <v/>
      </c>
      <c r="E44" s="173"/>
      <c r="F44" s="174" t="str">
        <f>IF(ISBLANK(Table1[[#This Row],[Type of Budget Request
(select)]]),"",IF(Table1[[#This Row],[Type of Budget Request
(select)]]='Drop Down Menus'!$N$41,"No","Yes"))</f>
        <v/>
      </c>
      <c r="G44" s="173"/>
      <c r="H44" s="175" t="str">
        <f>IF(AND(F44="Yes",ISBLANK(G44)),"select empl type",IF(E44="Operating Budget",0,IF(G44&lt;&gt;"",VLOOKUP(G44,'Drop Down Menus'!$N$45:$O$51,2,FALSE),"")))</f>
        <v/>
      </c>
      <c r="I44" s="176" t="str">
        <f>IF(ISBLANK(Table1[[#This Row],[Budget Request Justification]]),"",IF(H44="select empl type","",IF(ISBLANK(Table1[[#This Row],[Department Speedtype
(enter)]]),"must enter ST",ROUND(Table1[[#This Row],[Budget Requested
(enter)]]*(1+Table1[[#This Row],[Benefits Needed
(auto)]]),0))))</f>
        <v/>
      </c>
      <c r="J44" s="166"/>
      <c r="K44" s="182"/>
      <c r="L44" s="177"/>
      <c r="M44" s="166"/>
    </row>
    <row r="45" spans="1:13">
      <c r="A45" s="167"/>
      <c r="B45" s="171"/>
      <c r="C45" s="172"/>
      <c r="D45" s="184" t="str">
        <f>IF(ISBLANK(Table1[[#This Row],[Department Speedtype
(enter)]]),"",_xlfn.XLOOKUP(Table1[[#This Row],[Department Speedtype
(enter)]],Table2[[SpeedType ]],Table2[Error Check],"Yes",0))</f>
        <v/>
      </c>
      <c r="E45" s="173"/>
      <c r="F45" s="174" t="str">
        <f>IF(ISBLANK(Table1[[#This Row],[Type of Budget Request
(select)]]),"",IF(Table1[[#This Row],[Type of Budget Request
(select)]]='Drop Down Menus'!$N$41,"No","Yes"))</f>
        <v/>
      </c>
      <c r="G45" s="173"/>
      <c r="H45" s="175" t="str">
        <f>IF(AND(F45="Yes",ISBLANK(G45)),"select empl type",IF(E45="Operating Budget",0,IF(G45&lt;&gt;"",VLOOKUP(G45,'Drop Down Menus'!$N$45:$O$51,2,FALSE),"")))</f>
        <v/>
      </c>
      <c r="I45" s="176" t="str">
        <f>IF(ISBLANK(Table1[[#This Row],[Budget Request Justification]]),"",IF(H45="select empl type","",IF(ISBLANK(Table1[[#This Row],[Department Speedtype
(enter)]]),"must enter ST",ROUND(Table1[[#This Row],[Budget Requested
(enter)]]*(1+Table1[[#This Row],[Benefits Needed
(auto)]]),0))))</f>
        <v/>
      </c>
      <c r="J45" s="166"/>
      <c r="K45" s="182"/>
      <c r="L45" s="177"/>
      <c r="M45" s="166"/>
    </row>
    <row r="46" spans="1:13">
      <c r="A46" s="167"/>
      <c r="B46" s="171"/>
      <c r="C46" s="172"/>
      <c r="D46" s="184" t="str">
        <f>IF(ISBLANK(Table1[[#This Row],[Department Speedtype
(enter)]]),"",_xlfn.XLOOKUP(Table1[[#This Row],[Department Speedtype
(enter)]],Table2[[SpeedType ]],Table2[Error Check],"Yes",0))</f>
        <v/>
      </c>
      <c r="E46" s="173"/>
      <c r="F46" s="174" t="str">
        <f>IF(ISBLANK(Table1[[#This Row],[Type of Budget Request
(select)]]),"",IF(Table1[[#This Row],[Type of Budget Request
(select)]]='Drop Down Menus'!$N$41,"No","Yes"))</f>
        <v/>
      </c>
      <c r="G46" s="173"/>
      <c r="H46" s="175" t="str">
        <f>IF(AND(F46="Yes",ISBLANK(G46)),"select empl type",IF(E46="Operating Budget",0,IF(G46&lt;&gt;"",VLOOKUP(G46,'Drop Down Menus'!$N$45:$O$51,2,FALSE),"")))</f>
        <v/>
      </c>
      <c r="I46" s="176" t="str">
        <f>IF(ISBLANK(Table1[[#This Row],[Budget Request Justification]]),"",IF(H46="select empl type","",IF(ISBLANK(Table1[[#This Row],[Department Speedtype
(enter)]]),"must enter ST",ROUND(Table1[[#This Row],[Budget Requested
(enter)]]*(1+Table1[[#This Row],[Benefits Needed
(auto)]]),0))))</f>
        <v/>
      </c>
      <c r="J46" s="166"/>
      <c r="K46" s="182"/>
      <c r="L46" s="177"/>
      <c r="M46" s="166"/>
    </row>
    <row r="47" spans="1:13">
      <c r="A47" s="167"/>
      <c r="B47" s="171"/>
      <c r="C47" s="172"/>
      <c r="D47" s="184" t="str">
        <f>IF(ISBLANK(Table1[[#This Row],[Department Speedtype
(enter)]]),"",_xlfn.XLOOKUP(Table1[[#This Row],[Department Speedtype
(enter)]],Table2[[SpeedType ]],Table2[Error Check],"Yes",0))</f>
        <v/>
      </c>
      <c r="E47" s="173"/>
      <c r="F47" s="174" t="str">
        <f>IF(ISBLANK(Table1[[#This Row],[Type of Budget Request
(select)]]),"",IF(Table1[[#This Row],[Type of Budget Request
(select)]]='Drop Down Menus'!$N$41,"No","Yes"))</f>
        <v/>
      </c>
      <c r="G47" s="173"/>
      <c r="H47" s="175" t="str">
        <f>IF(AND(F47="Yes",ISBLANK(G47)),"select empl type",IF(E47="Operating Budget",0,IF(G47&lt;&gt;"",VLOOKUP(G47,'Drop Down Menus'!$N$45:$O$51,2,FALSE),"")))</f>
        <v/>
      </c>
      <c r="I47" s="176" t="str">
        <f>IF(ISBLANK(Table1[[#This Row],[Budget Request Justification]]),"",IF(H47="select empl type","",IF(ISBLANK(Table1[[#This Row],[Department Speedtype
(enter)]]),"must enter ST",ROUND(Table1[[#This Row],[Budget Requested
(enter)]]*(1+Table1[[#This Row],[Benefits Needed
(auto)]]),0))))</f>
        <v/>
      </c>
      <c r="J47" s="166"/>
      <c r="K47" s="182"/>
      <c r="L47" s="177"/>
      <c r="M47" s="166"/>
    </row>
    <row r="48" spans="1:13">
      <c r="A48" s="167"/>
      <c r="B48" s="171"/>
      <c r="C48" s="172"/>
      <c r="D48" s="184" t="str">
        <f>IF(ISBLANK(Table1[[#This Row],[Department Speedtype
(enter)]]),"",_xlfn.XLOOKUP(Table1[[#This Row],[Department Speedtype
(enter)]],Table2[[SpeedType ]],Table2[Error Check],"Yes",0))</f>
        <v/>
      </c>
      <c r="E48" s="173"/>
      <c r="F48" s="174" t="str">
        <f>IF(ISBLANK(Table1[[#This Row],[Type of Budget Request
(select)]]),"",IF(Table1[[#This Row],[Type of Budget Request
(select)]]='Drop Down Menus'!$N$41,"No","Yes"))</f>
        <v/>
      </c>
      <c r="G48" s="173"/>
      <c r="H48" s="175" t="str">
        <f>IF(AND(F48="Yes",ISBLANK(G48)),"select empl type",IF(E48="Operating Budget",0,IF(G48&lt;&gt;"",VLOOKUP(G48,'Drop Down Menus'!$N$45:$O$51,2,FALSE),"")))</f>
        <v/>
      </c>
      <c r="I48" s="176" t="str">
        <f>IF(ISBLANK(Table1[[#This Row],[Budget Request Justification]]),"",IF(H48="select empl type","",IF(ISBLANK(Table1[[#This Row],[Department Speedtype
(enter)]]),"must enter ST",ROUND(Table1[[#This Row],[Budget Requested
(enter)]]*(1+Table1[[#This Row],[Benefits Needed
(auto)]]),0))))</f>
        <v/>
      </c>
      <c r="J48" s="166"/>
      <c r="K48" s="182"/>
      <c r="L48" s="177"/>
      <c r="M48" s="166"/>
    </row>
    <row r="49" spans="1:13">
      <c r="A49" s="167"/>
      <c r="B49" s="171"/>
      <c r="C49" s="172"/>
      <c r="D49" s="184" t="str">
        <f>IF(ISBLANK(Table1[[#This Row],[Department Speedtype
(enter)]]),"",_xlfn.XLOOKUP(Table1[[#This Row],[Department Speedtype
(enter)]],Table2[[SpeedType ]],Table2[Error Check],"Yes",0))</f>
        <v/>
      </c>
      <c r="E49" s="173"/>
      <c r="F49" s="174" t="str">
        <f>IF(ISBLANK(Table1[[#This Row],[Type of Budget Request
(select)]]),"",IF(Table1[[#This Row],[Type of Budget Request
(select)]]='Drop Down Menus'!$N$41,"No","Yes"))</f>
        <v/>
      </c>
      <c r="G49" s="173"/>
      <c r="H49" s="175" t="str">
        <f>IF(AND(F49="Yes",ISBLANK(G49)),"select empl type",IF(E49="Operating Budget",0,IF(G49&lt;&gt;"",VLOOKUP(G49,'Drop Down Menus'!$N$45:$O$51,2,FALSE),"")))</f>
        <v/>
      </c>
      <c r="I49" s="176" t="str">
        <f>IF(ISBLANK(Table1[[#This Row],[Budget Request Justification]]),"",IF(H49="select empl type","",IF(ISBLANK(Table1[[#This Row],[Department Speedtype
(enter)]]),"must enter ST",ROUND(Table1[[#This Row],[Budget Requested
(enter)]]*(1+Table1[[#This Row],[Benefits Needed
(auto)]]),0))))</f>
        <v/>
      </c>
      <c r="J49" s="166"/>
      <c r="K49" s="182"/>
      <c r="L49" s="177"/>
      <c r="M49" s="166"/>
    </row>
    <row r="50" spans="1:13">
      <c r="A50" s="167"/>
      <c r="B50" s="171"/>
      <c r="C50" s="172"/>
      <c r="D50" s="184" t="str">
        <f>IF(ISBLANK(Table1[[#This Row],[Department Speedtype
(enter)]]),"",_xlfn.XLOOKUP(Table1[[#This Row],[Department Speedtype
(enter)]],Table2[[SpeedType ]],Table2[Error Check],"Yes",0))</f>
        <v/>
      </c>
      <c r="E50" s="173"/>
      <c r="F50" s="174" t="str">
        <f>IF(ISBLANK(Table1[[#This Row],[Type of Budget Request
(select)]]),"",IF(Table1[[#This Row],[Type of Budget Request
(select)]]='Drop Down Menus'!$N$41,"No","Yes"))</f>
        <v/>
      </c>
      <c r="G50" s="173"/>
      <c r="H50" s="175" t="str">
        <f>IF(AND(F50="Yes",ISBLANK(G50)),"select empl type",IF(E50="Operating Budget",0,IF(G50&lt;&gt;"",VLOOKUP(G50,'Drop Down Menus'!$N$45:$O$51,2,FALSE),"")))</f>
        <v/>
      </c>
      <c r="I50" s="176" t="str">
        <f>IF(ISBLANK(Table1[[#This Row],[Budget Request Justification]]),"",IF(H50="select empl type","",IF(ISBLANK(Table1[[#This Row],[Department Speedtype
(enter)]]),"must enter ST",ROUND(Table1[[#This Row],[Budget Requested
(enter)]]*(1+Table1[[#This Row],[Benefits Needed
(auto)]]),0))))</f>
        <v/>
      </c>
      <c r="J50" s="166"/>
      <c r="K50" s="182"/>
      <c r="L50" s="177"/>
      <c r="M50" s="166"/>
    </row>
    <row r="51" spans="1:13">
      <c r="A51" s="167"/>
      <c r="B51" s="171"/>
      <c r="C51" s="172"/>
      <c r="D51" s="184" t="str">
        <f>IF(ISBLANK(Table1[[#This Row],[Department Speedtype
(enter)]]),"",_xlfn.XLOOKUP(Table1[[#This Row],[Department Speedtype
(enter)]],Table2[[SpeedType ]],Table2[Error Check],"Yes",0))</f>
        <v/>
      </c>
      <c r="E51" s="173"/>
      <c r="F51" s="174" t="str">
        <f>IF(ISBLANK(Table1[[#This Row],[Type of Budget Request
(select)]]),"",IF(Table1[[#This Row],[Type of Budget Request
(select)]]='Drop Down Menus'!$N$41,"No","Yes"))</f>
        <v/>
      </c>
      <c r="G51" s="173"/>
      <c r="H51" s="175" t="str">
        <f>IF(AND(F51="Yes",ISBLANK(G51)),"select empl type",IF(E51="Operating Budget",0,IF(G51&lt;&gt;"",VLOOKUP(G51,'Drop Down Menus'!$N$45:$O$51,2,FALSE),"")))</f>
        <v/>
      </c>
      <c r="I51" s="176" t="str">
        <f>IF(ISBLANK(Table1[[#This Row],[Budget Request Justification]]),"",IF(H51="select empl type","",IF(ISBLANK(Table1[[#This Row],[Department Speedtype
(enter)]]),"must enter ST",ROUND(Table1[[#This Row],[Budget Requested
(enter)]]*(1+Table1[[#This Row],[Benefits Needed
(auto)]]),0))))</f>
        <v/>
      </c>
      <c r="J51" s="166"/>
      <c r="K51" s="182"/>
      <c r="L51" s="177"/>
      <c r="M51" s="166"/>
    </row>
    <row r="52" spans="1:13">
      <c r="A52" s="167"/>
      <c r="B52" s="171"/>
      <c r="C52" s="172"/>
      <c r="D52" s="184" t="str">
        <f>IF(ISBLANK(Table1[[#This Row],[Department Speedtype
(enter)]]),"",_xlfn.XLOOKUP(Table1[[#This Row],[Department Speedtype
(enter)]],Table2[[SpeedType ]],Table2[Error Check],"Yes",0))</f>
        <v/>
      </c>
      <c r="E52" s="173"/>
      <c r="F52" s="174" t="str">
        <f>IF(ISBLANK(Table1[[#This Row],[Type of Budget Request
(select)]]),"",IF(Table1[[#This Row],[Type of Budget Request
(select)]]='Drop Down Menus'!$N$41,"No","Yes"))</f>
        <v/>
      </c>
      <c r="G52" s="173"/>
      <c r="H52" s="175" t="str">
        <f>IF(AND(F52="Yes",ISBLANK(G52)),"select empl type",IF(E52="Operating Budget",0,IF(G52&lt;&gt;"",VLOOKUP(G52,'Drop Down Menus'!$N$45:$O$51,2,FALSE),"")))</f>
        <v/>
      </c>
      <c r="I52" s="176" t="str">
        <f>IF(ISBLANK(Table1[[#This Row],[Budget Request Justification]]),"",IF(H52="select empl type","",IF(ISBLANK(Table1[[#This Row],[Department Speedtype
(enter)]]),"must enter ST",ROUND(Table1[[#This Row],[Budget Requested
(enter)]]*(1+Table1[[#This Row],[Benefits Needed
(auto)]]),0))))</f>
        <v/>
      </c>
      <c r="J52" s="166"/>
      <c r="K52" s="182"/>
      <c r="L52" s="177"/>
      <c r="M52" s="166"/>
    </row>
    <row r="53" spans="1:13">
      <c r="A53" s="167"/>
      <c r="B53" s="171"/>
      <c r="C53" s="172"/>
      <c r="D53" s="184" t="str">
        <f>IF(ISBLANK(Table1[[#This Row],[Department Speedtype
(enter)]]),"",_xlfn.XLOOKUP(Table1[[#This Row],[Department Speedtype
(enter)]],Table2[[SpeedType ]],Table2[Error Check],"Yes",0))</f>
        <v/>
      </c>
      <c r="E53" s="173"/>
      <c r="F53" s="174" t="str">
        <f>IF(ISBLANK(Table1[[#This Row],[Type of Budget Request
(select)]]),"",IF(Table1[[#This Row],[Type of Budget Request
(select)]]='Drop Down Menus'!$N$41,"No","Yes"))</f>
        <v/>
      </c>
      <c r="G53" s="173"/>
      <c r="H53" s="175" t="str">
        <f>IF(AND(F53="Yes",ISBLANK(G53)),"select empl type",IF(E53="Operating Budget",0,IF(G53&lt;&gt;"",VLOOKUP(G53,'Drop Down Menus'!$N$45:$O$51,2,FALSE),"")))</f>
        <v/>
      </c>
      <c r="I53" s="176" t="str">
        <f>IF(ISBLANK(Table1[[#This Row],[Budget Request Justification]]),"",IF(H53="select empl type","",IF(ISBLANK(Table1[[#This Row],[Department Speedtype
(enter)]]),"must enter ST",ROUND(Table1[[#This Row],[Budget Requested
(enter)]]*(1+Table1[[#This Row],[Benefits Needed
(auto)]]),0))))</f>
        <v/>
      </c>
      <c r="J53" s="166"/>
      <c r="K53" s="182"/>
      <c r="L53" s="177"/>
      <c r="M53" s="166"/>
    </row>
    <row r="54" spans="1:13">
      <c r="A54" s="167"/>
      <c r="B54" s="171"/>
      <c r="C54" s="172"/>
      <c r="D54" s="184" t="str">
        <f>IF(ISBLANK(Table1[[#This Row],[Department Speedtype
(enter)]]),"",_xlfn.XLOOKUP(Table1[[#This Row],[Department Speedtype
(enter)]],Table2[[SpeedType ]],Table2[Error Check],"Yes",0))</f>
        <v/>
      </c>
      <c r="E54" s="173"/>
      <c r="F54" s="174" t="str">
        <f>IF(ISBLANK(Table1[[#This Row],[Type of Budget Request
(select)]]),"",IF(Table1[[#This Row],[Type of Budget Request
(select)]]='Drop Down Menus'!$N$41,"No","Yes"))</f>
        <v/>
      </c>
      <c r="G54" s="173"/>
      <c r="H54" s="175" t="str">
        <f>IF(AND(F54="Yes",ISBLANK(G54)),"select empl type",IF(E54="Operating Budget",0,IF(G54&lt;&gt;"",VLOOKUP(G54,'Drop Down Menus'!$N$45:$O$51,2,FALSE),"")))</f>
        <v/>
      </c>
      <c r="I54" s="176" t="str">
        <f>IF(ISBLANK(Table1[[#This Row],[Budget Request Justification]]),"",IF(H54="select empl type","",IF(ISBLANK(Table1[[#This Row],[Department Speedtype
(enter)]]),"must enter ST",ROUND(Table1[[#This Row],[Budget Requested
(enter)]]*(1+Table1[[#This Row],[Benefits Needed
(auto)]]),0))))</f>
        <v/>
      </c>
      <c r="J54" s="166"/>
      <c r="K54" s="182"/>
      <c r="L54" s="177"/>
      <c r="M54" s="166"/>
    </row>
    <row r="55" spans="1:13">
      <c r="A55" s="167"/>
      <c r="B55" s="171"/>
      <c r="C55" s="172"/>
      <c r="D55" s="184" t="str">
        <f>IF(ISBLANK(Table1[[#This Row],[Department Speedtype
(enter)]]),"",_xlfn.XLOOKUP(Table1[[#This Row],[Department Speedtype
(enter)]],Table2[[SpeedType ]],Table2[Error Check],"Yes",0))</f>
        <v/>
      </c>
      <c r="E55" s="173"/>
      <c r="F55" s="174" t="str">
        <f>IF(ISBLANK(Table1[[#This Row],[Type of Budget Request
(select)]]),"",IF(Table1[[#This Row],[Type of Budget Request
(select)]]='Drop Down Menus'!$N$41,"No","Yes"))</f>
        <v/>
      </c>
      <c r="G55" s="173"/>
      <c r="H55" s="175" t="str">
        <f>IF(AND(F55="Yes",ISBLANK(G55)),"select empl type",IF(E55="Operating Budget",0,IF(G55&lt;&gt;"",VLOOKUP(G55,'Drop Down Menus'!$N$45:$O$51,2,FALSE),"")))</f>
        <v/>
      </c>
      <c r="I55" s="176" t="str">
        <f>IF(ISBLANK(Table1[[#This Row],[Budget Request Justification]]),"",IF(H55="select empl type","",IF(ISBLANK(Table1[[#This Row],[Department Speedtype
(enter)]]),"must enter ST",ROUND(Table1[[#This Row],[Budget Requested
(enter)]]*(1+Table1[[#This Row],[Benefits Needed
(auto)]]),0))))</f>
        <v/>
      </c>
      <c r="J55" s="166"/>
      <c r="K55" s="182"/>
      <c r="L55" s="177"/>
      <c r="M55" s="166"/>
    </row>
    <row r="56" spans="1:13">
      <c r="A56" s="167"/>
      <c r="B56" s="171"/>
      <c r="C56" s="172"/>
      <c r="D56" s="184" t="str">
        <f>IF(ISBLANK(Table1[[#This Row],[Department Speedtype
(enter)]]),"",_xlfn.XLOOKUP(Table1[[#This Row],[Department Speedtype
(enter)]],Table2[[SpeedType ]],Table2[Error Check],"Yes",0))</f>
        <v/>
      </c>
      <c r="E56" s="173"/>
      <c r="F56" s="174" t="str">
        <f>IF(ISBLANK(Table1[[#This Row],[Type of Budget Request
(select)]]),"",IF(Table1[[#This Row],[Type of Budget Request
(select)]]='Drop Down Menus'!$N$41,"No","Yes"))</f>
        <v/>
      </c>
      <c r="G56" s="173"/>
      <c r="H56" s="175" t="str">
        <f>IF(AND(F56="Yes",ISBLANK(G56)),"select empl type",IF(E56="Operating Budget",0,IF(G56&lt;&gt;"",VLOOKUP(G56,'Drop Down Menus'!$N$45:$O$51,2,FALSE),"")))</f>
        <v/>
      </c>
      <c r="I56" s="176" t="str">
        <f>IF(ISBLANK(Table1[[#This Row],[Budget Request Justification]]),"",IF(H56="select empl type","",IF(ISBLANK(Table1[[#This Row],[Department Speedtype
(enter)]]),"must enter ST",ROUND(Table1[[#This Row],[Budget Requested
(enter)]]*(1+Table1[[#This Row],[Benefits Needed
(auto)]]),0))))</f>
        <v/>
      </c>
      <c r="J56" s="166"/>
      <c r="K56" s="182"/>
      <c r="L56" s="177"/>
      <c r="M56" s="166"/>
    </row>
    <row r="57" spans="1:13">
      <c r="A57" s="167"/>
      <c r="B57" s="171"/>
      <c r="C57" s="172"/>
      <c r="D57" s="184" t="str">
        <f>IF(ISBLANK(Table1[[#This Row],[Department Speedtype
(enter)]]),"",_xlfn.XLOOKUP(Table1[[#This Row],[Department Speedtype
(enter)]],Table2[[SpeedType ]],Table2[Error Check],"Yes",0))</f>
        <v/>
      </c>
      <c r="E57" s="173"/>
      <c r="F57" s="174" t="str">
        <f>IF(ISBLANK(Table1[[#This Row],[Type of Budget Request
(select)]]),"",IF(Table1[[#This Row],[Type of Budget Request
(select)]]='Drop Down Menus'!$N$41,"No","Yes"))</f>
        <v/>
      </c>
      <c r="G57" s="173"/>
      <c r="H57" s="175" t="str">
        <f>IF(AND(F57="Yes",ISBLANK(G57)),"select empl type",IF(E57="Operating Budget",0,IF(G57&lt;&gt;"",VLOOKUP(G57,'Drop Down Menus'!$N$45:$O$51,2,FALSE),"")))</f>
        <v/>
      </c>
      <c r="I57" s="176" t="str">
        <f>IF(ISBLANK(Table1[[#This Row],[Budget Request Justification]]),"",IF(H57="select empl type","",IF(ISBLANK(Table1[[#This Row],[Department Speedtype
(enter)]]),"must enter ST",ROUND(Table1[[#This Row],[Budget Requested
(enter)]]*(1+Table1[[#This Row],[Benefits Needed
(auto)]]),0))))</f>
        <v/>
      </c>
      <c r="J57" s="166"/>
      <c r="K57" s="182"/>
      <c r="L57" s="177"/>
      <c r="M57" s="166"/>
    </row>
    <row r="58" spans="1:13">
      <c r="A58" s="167"/>
      <c r="B58" s="171"/>
      <c r="C58" s="172"/>
      <c r="D58" s="184" t="str">
        <f>IF(ISBLANK(Table1[[#This Row],[Department Speedtype
(enter)]]),"",_xlfn.XLOOKUP(Table1[[#This Row],[Department Speedtype
(enter)]],Table2[[SpeedType ]],Table2[Error Check],"Yes",0))</f>
        <v/>
      </c>
      <c r="E58" s="173"/>
      <c r="F58" s="174" t="str">
        <f>IF(ISBLANK(Table1[[#This Row],[Type of Budget Request
(select)]]),"",IF(Table1[[#This Row],[Type of Budget Request
(select)]]='Drop Down Menus'!$N$41,"No","Yes"))</f>
        <v/>
      </c>
      <c r="G58" s="173"/>
      <c r="H58" s="175" t="str">
        <f>IF(AND(F58="Yes",ISBLANK(G58)),"select empl type",IF(E58="Operating Budget",0,IF(G58&lt;&gt;"",VLOOKUP(G58,'Drop Down Menus'!$N$45:$O$51,2,FALSE),"")))</f>
        <v/>
      </c>
      <c r="I58" s="176" t="str">
        <f>IF(ISBLANK(Table1[[#This Row],[Budget Request Justification]]),"",IF(H58="select empl type","",IF(ISBLANK(Table1[[#This Row],[Department Speedtype
(enter)]]),"must enter ST",ROUND(Table1[[#This Row],[Budget Requested
(enter)]]*(1+Table1[[#This Row],[Benefits Needed
(auto)]]),0))))</f>
        <v/>
      </c>
      <c r="J58" s="166"/>
      <c r="K58" s="182"/>
      <c r="L58" s="177"/>
      <c r="M58" s="166"/>
    </row>
    <row r="59" spans="1:13">
      <c r="A59" s="167"/>
      <c r="B59" s="171"/>
      <c r="C59" s="172"/>
      <c r="D59" s="184" t="str">
        <f>IF(ISBLANK(Table1[[#This Row],[Department Speedtype
(enter)]]),"",_xlfn.XLOOKUP(Table1[[#This Row],[Department Speedtype
(enter)]],Table2[[SpeedType ]],Table2[Error Check],"Yes",0))</f>
        <v/>
      </c>
      <c r="E59" s="173"/>
      <c r="F59" s="174" t="str">
        <f>IF(ISBLANK(Table1[[#This Row],[Type of Budget Request
(select)]]),"",IF(Table1[[#This Row],[Type of Budget Request
(select)]]='Drop Down Menus'!$N$41,"No","Yes"))</f>
        <v/>
      </c>
      <c r="G59" s="173"/>
      <c r="H59" s="175" t="str">
        <f>IF(AND(F59="Yes",ISBLANK(G59)),"select empl type",IF(E59="Operating Budget",0,IF(G59&lt;&gt;"",VLOOKUP(G59,'Drop Down Menus'!$N$45:$O$51,2,FALSE),"")))</f>
        <v/>
      </c>
      <c r="I59" s="176" t="str">
        <f>IF(ISBLANK(Table1[[#This Row],[Budget Request Justification]]),"",IF(H59="select empl type","",IF(ISBLANK(Table1[[#This Row],[Department Speedtype
(enter)]]),"must enter ST",ROUND(Table1[[#This Row],[Budget Requested
(enter)]]*(1+Table1[[#This Row],[Benefits Needed
(auto)]]),0))))</f>
        <v/>
      </c>
      <c r="J59" s="166"/>
      <c r="K59" s="182"/>
      <c r="L59" s="177"/>
      <c r="M59" s="166"/>
    </row>
    <row r="60" spans="1:13">
      <c r="A60" s="167"/>
      <c r="B60" s="171"/>
      <c r="C60" s="172"/>
      <c r="D60" s="184" t="str">
        <f>IF(ISBLANK(Table1[[#This Row],[Department Speedtype
(enter)]]),"",_xlfn.XLOOKUP(Table1[[#This Row],[Department Speedtype
(enter)]],Table2[[SpeedType ]],Table2[Error Check],"Yes",0))</f>
        <v/>
      </c>
      <c r="E60" s="173"/>
      <c r="F60" s="174" t="str">
        <f>IF(ISBLANK(Table1[[#This Row],[Type of Budget Request
(select)]]),"",IF(Table1[[#This Row],[Type of Budget Request
(select)]]='Drop Down Menus'!$N$41,"No","Yes"))</f>
        <v/>
      </c>
      <c r="G60" s="173"/>
      <c r="H60" s="175" t="str">
        <f>IF(AND(F60="Yes",ISBLANK(G60)),"select empl type",IF(E60="Operating Budget",0,IF(G60&lt;&gt;"",VLOOKUP(G60,'Drop Down Menus'!$N$45:$O$51,2,FALSE),"")))</f>
        <v/>
      </c>
      <c r="I60" s="176" t="str">
        <f>IF(ISBLANK(Table1[[#This Row],[Budget Request Justification]]),"",IF(H60="select empl type","",IF(ISBLANK(Table1[[#This Row],[Department Speedtype
(enter)]]),"must enter ST",ROUND(Table1[[#This Row],[Budget Requested
(enter)]]*(1+Table1[[#This Row],[Benefits Needed
(auto)]]),0))))</f>
        <v/>
      </c>
      <c r="J60" s="166"/>
      <c r="K60" s="182"/>
      <c r="L60" s="177"/>
      <c r="M60" s="166"/>
    </row>
    <row r="61" spans="1:13">
      <c r="A61" s="167"/>
      <c r="B61" s="171"/>
      <c r="C61" s="172"/>
      <c r="D61" s="184" t="str">
        <f>IF(ISBLANK(Table1[[#This Row],[Department Speedtype
(enter)]]),"",_xlfn.XLOOKUP(Table1[[#This Row],[Department Speedtype
(enter)]],Table2[[SpeedType ]],Table2[Error Check],"Yes",0))</f>
        <v/>
      </c>
      <c r="E61" s="173"/>
      <c r="F61" s="174" t="str">
        <f>IF(ISBLANK(Table1[[#This Row],[Type of Budget Request
(select)]]),"",IF(Table1[[#This Row],[Type of Budget Request
(select)]]='Drop Down Menus'!$N$41,"No","Yes"))</f>
        <v/>
      </c>
      <c r="G61" s="173"/>
      <c r="H61" s="175" t="str">
        <f>IF(AND(F61="Yes",ISBLANK(G61)),"select empl type",IF(E61="Operating Budget",0,IF(G61&lt;&gt;"",VLOOKUP(G61,'Drop Down Menus'!$N$45:$O$51,2,FALSE),"")))</f>
        <v/>
      </c>
      <c r="I61" s="176" t="str">
        <f>IF(ISBLANK(Table1[[#This Row],[Budget Request Justification]]),"",IF(H61="select empl type","",IF(ISBLANK(Table1[[#This Row],[Department Speedtype
(enter)]]),"must enter ST",ROUND(Table1[[#This Row],[Budget Requested
(enter)]]*(1+Table1[[#This Row],[Benefits Needed
(auto)]]),0))))</f>
        <v/>
      </c>
      <c r="J61" s="166"/>
      <c r="K61" s="182"/>
      <c r="L61" s="177"/>
      <c r="M61" s="166"/>
    </row>
    <row r="62" spans="1:13">
      <c r="A62" s="167"/>
      <c r="B62" s="171"/>
      <c r="C62" s="172"/>
      <c r="D62" s="184" t="str">
        <f>IF(ISBLANK(Table1[[#This Row],[Department Speedtype
(enter)]]),"",_xlfn.XLOOKUP(Table1[[#This Row],[Department Speedtype
(enter)]],Table2[[SpeedType ]],Table2[Error Check],"Yes",0))</f>
        <v/>
      </c>
      <c r="E62" s="173"/>
      <c r="F62" s="174" t="str">
        <f>IF(ISBLANK(Table1[[#This Row],[Type of Budget Request
(select)]]),"",IF(Table1[[#This Row],[Type of Budget Request
(select)]]='Drop Down Menus'!$N$41,"No","Yes"))</f>
        <v/>
      </c>
      <c r="G62" s="173"/>
      <c r="H62" s="175" t="str">
        <f>IF(AND(F62="Yes",ISBLANK(G62)),"select empl type",IF(E62="Operating Budget",0,IF(G62&lt;&gt;"",VLOOKUP(G62,'Drop Down Menus'!$N$45:$O$51,2,FALSE),"")))</f>
        <v/>
      </c>
      <c r="I62" s="176" t="str">
        <f>IF(ISBLANK(Table1[[#This Row],[Budget Request Justification]]),"",IF(H62="select empl type","",IF(ISBLANK(Table1[[#This Row],[Department Speedtype
(enter)]]),"must enter ST",ROUND(Table1[[#This Row],[Budget Requested
(enter)]]*(1+Table1[[#This Row],[Benefits Needed
(auto)]]),0))))</f>
        <v/>
      </c>
      <c r="J62" s="166"/>
      <c r="K62" s="182"/>
      <c r="L62" s="177"/>
      <c r="M62" s="166"/>
    </row>
    <row r="63" spans="1:13">
      <c r="A63" s="167"/>
      <c r="B63" s="171"/>
      <c r="C63" s="172"/>
      <c r="D63" s="184" t="str">
        <f>IF(ISBLANK(Table1[[#This Row],[Department Speedtype
(enter)]]),"",_xlfn.XLOOKUP(Table1[[#This Row],[Department Speedtype
(enter)]],Table2[[SpeedType ]],Table2[Error Check],"Yes",0))</f>
        <v/>
      </c>
      <c r="E63" s="173"/>
      <c r="F63" s="174" t="str">
        <f>IF(ISBLANK(Table1[[#This Row],[Type of Budget Request
(select)]]),"",IF(Table1[[#This Row],[Type of Budget Request
(select)]]='Drop Down Menus'!$N$41,"No","Yes"))</f>
        <v/>
      </c>
      <c r="G63" s="173"/>
      <c r="H63" s="175" t="str">
        <f>IF(AND(F63="Yes",ISBLANK(G63)),"select empl type",IF(E63="Operating Budget",0,IF(G63&lt;&gt;"",VLOOKUP(G63,'Drop Down Menus'!$N$45:$O$51,2,FALSE),"")))</f>
        <v/>
      </c>
      <c r="I63" s="176" t="str">
        <f>IF(ISBLANK(Table1[[#This Row],[Budget Request Justification]]),"",IF(H63="select empl type","",IF(ISBLANK(Table1[[#This Row],[Department Speedtype
(enter)]]),"must enter ST",ROUND(Table1[[#This Row],[Budget Requested
(enter)]]*(1+Table1[[#This Row],[Benefits Needed
(auto)]]),0))))</f>
        <v/>
      </c>
      <c r="J63" s="166"/>
      <c r="K63" s="182"/>
      <c r="L63" s="177"/>
      <c r="M63" s="166"/>
    </row>
    <row r="64" spans="1:13">
      <c r="A64" s="167"/>
      <c r="B64" s="171"/>
      <c r="C64" s="172"/>
      <c r="D64" s="184" t="str">
        <f>IF(ISBLANK(Table1[[#This Row],[Department Speedtype
(enter)]]),"",_xlfn.XLOOKUP(Table1[[#This Row],[Department Speedtype
(enter)]],Table2[[SpeedType ]],Table2[Error Check],"Yes",0))</f>
        <v/>
      </c>
      <c r="E64" s="173"/>
      <c r="F64" s="174" t="str">
        <f>IF(ISBLANK(Table1[[#This Row],[Type of Budget Request
(select)]]),"",IF(Table1[[#This Row],[Type of Budget Request
(select)]]='Drop Down Menus'!$N$41,"No","Yes"))</f>
        <v/>
      </c>
      <c r="G64" s="173"/>
      <c r="H64" s="175" t="str">
        <f>IF(AND(F64="Yes",ISBLANK(G64)),"select empl type",IF(E64="Operating Budget",0,IF(G64&lt;&gt;"",VLOOKUP(G64,'Drop Down Menus'!$N$45:$O$51,2,FALSE),"")))</f>
        <v/>
      </c>
      <c r="I64" s="176" t="str">
        <f>IF(ISBLANK(Table1[[#This Row],[Budget Request Justification]]),"",IF(H64="select empl type","",IF(ISBLANK(Table1[[#This Row],[Department Speedtype
(enter)]]),"must enter ST",ROUND(Table1[[#This Row],[Budget Requested
(enter)]]*(1+Table1[[#This Row],[Benefits Needed
(auto)]]),0))))</f>
        <v/>
      </c>
      <c r="J64" s="166"/>
      <c r="K64" s="182"/>
      <c r="L64" s="177"/>
      <c r="M64" s="166"/>
    </row>
    <row r="65" spans="1:13">
      <c r="A65" s="167"/>
      <c r="B65" s="171"/>
      <c r="C65" s="172"/>
      <c r="D65" s="184" t="str">
        <f>IF(ISBLANK(Table1[[#This Row],[Department Speedtype
(enter)]]),"",_xlfn.XLOOKUP(Table1[[#This Row],[Department Speedtype
(enter)]],Table2[[SpeedType ]],Table2[Error Check],"Yes",0))</f>
        <v/>
      </c>
      <c r="E65" s="173"/>
      <c r="F65" s="174" t="str">
        <f>IF(ISBLANK(Table1[[#This Row],[Type of Budget Request
(select)]]),"",IF(Table1[[#This Row],[Type of Budget Request
(select)]]='Drop Down Menus'!$N$41,"No","Yes"))</f>
        <v/>
      </c>
      <c r="G65" s="173"/>
      <c r="H65" s="175" t="str">
        <f>IF(AND(F65="Yes",ISBLANK(G65)),"select empl type",IF(E65="Operating Budget",0,IF(G65&lt;&gt;"",VLOOKUP(G65,'Drop Down Menus'!$N$45:$O$51,2,FALSE),"")))</f>
        <v/>
      </c>
      <c r="I65" s="176" t="str">
        <f>IF(ISBLANK(Table1[[#This Row],[Budget Request Justification]]),"",IF(H65="select empl type","",IF(ISBLANK(Table1[[#This Row],[Department Speedtype
(enter)]]),"must enter ST",ROUND(Table1[[#This Row],[Budget Requested
(enter)]]*(1+Table1[[#This Row],[Benefits Needed
(auto)]]),0))))</f>
        <v/>
      </c>
      <c r="J65" s="166"/>
      <c r="K65" s="182"/>
      <c r="L65" s="177"/>
      <c r="M65" s="166"/>
    </row>
    <row r="66" spans="1:13">
      <c r="A66" s="167"/>
      <c r="B66" s="171"/>
      <c r="C66" s="172"/>
      <c r="D66" s="184" t="str">
        <f>IF(ISBLANK(Table1[[#This Row],[Department Speedtype
(enter)]]),"",_xlfn.XLOOKUP(Table1[[#This Row],[Department Speedtype
(enter)]],Table2[[SpeedType ]],Table2[Error Check],"Yes",0))</f>
        <v/>
      </c>
      <c r="E66" s="173"/>
      <c r="F66" s="174" t="str">
        <f>IF(ISBLANK(Table1[[#This Row],[Type of Budget Request
(select)]]),"",IF(Table1[[#This Row],[Type of Budget Request
(select)]]='Drop Down Menus'!$N$41,"No","Yes"))</f>
        <v/>
      </c>
      <c r="G66" s="173"/>
      <c r="H66" s="175" t="str">
        <f>IF(AND(F66="Yes",ISBLANK(G66)),"select empl type",IF(E66="Operating Budget",0,IF(G66&lt;&gt;"",VLOOKUP(G66,'Drop Down Menus'!$N$45:$O$51,2,FALSE),"")))</f>
        <v/>
      </c>
      <c r="I66" s="176" t="str">
        <f>IF(ISBLANK(Table1[[#This Row],[Budget Request Justification]]),"",IF(H66="select empl type","",IF(ISBLANK(Table1[[#This Row],[Department Speedtype
(enter)]]),"must enter ST",ROUND(Table1[[#This Row],[Budget Requested
(enter)]]*(1+Table1[[#This Row],[Benefits Needed
(auto)]]),0))))</f>
        <v/>
      </c>
      <c r="J66" s="166"/>
      <c r="K66" s="182"/>
      <c r="L66" s="177"/>
      <c r="M66" s="166"/>
    </row>
    <row r="67" spans="1:13">
      <c r="A67" s="167"/>
      <c r="B67" s="171"/>
      <c r="C67" s="172"/>
      <c r="D67" s="184" t="str">
        <f>IF(ISBLANK(Table1[[#This Row],[Department Speedtype
(enter)]]),"",_xlfn.XLOOKUP(Table1[[#This Row],[Department Speedtype
(enter)]],Table2[[SpeedType ]],Table2[Error Check],"Yes",0))</f>
        <v/>
      </c>
      <c r="E67" s="173"/>
      <c r="F67" s="174" t="str">
        <f>IF(ISBLANK(Table1[[#This Row],[Type of Budget Request
(select)]]),"",IF(Table1[[#This Row],[Type of Budget Request
(select)]]='Drop Down Menus'!$N$41,"No","Yes"))</f>
        <v/>
      </c>
      <c r="G67" s="173"/>
      <c r="H67" s="175" t="str">
        <f>IF(AND(F67="Yes",ISBLANK(G67)),"select empl type",IF(E67="Operating Budget",0,IF(G67&lt;&gt;"",VLOOKUP(G67,'Drop Down Menus'!$N$45:$O$51,2,FALSE),"")))</f>
        <v/>
      </c>
      <c r="I67" s="176" t="str">
        <f>IF(ISBLANK(Table1[[#This Row],[Budget Request Justification]]),"",IF(H67="select empl type","",IF(ISBLANK(Table1[[#This Row],[Department Speedtype
(enter)]]),"must enter ST",ROUND(Table1[[#This Row],[Budget Requested
(enter)]]*(1+Table1[[#This Row],[Benefits Needed
(auto)]]),0))))</f>
        <v/>
      </c>
      <c r="J67" s="166"/>
      <c r="K67" s="182"/>
      <c r="L67" s="177"/>
      <c r="M67" s="166"/>
    </row>
    <row r="68" spans="1:13">
      <c r="A68" s="167"/>
      <c r="B68" s="171"/>
      <c r="C68" s="172"/>
      <c r="D68" s="184" t="str">
        <f>IF(ISBLANK(Table1[[#This Row],[Department Speedtype
(enter)]]),"",_xlfn.XLOOKUP(Table1[[#This Row],[Department Speedtype
(enter)]],Table2[[SpeedType ]],Table2[Error Check],"Yes",0))</f>
        <v/>
      </c>
      <c r="E68" s="173"/>
      <c r="F68" s="174" t="str">
        <f>IF(ISBLANK(Table1[[#This Row],[Type of Budget Request
(select)]]),"",IF(Table1[[#This Row],[Type of Budget Request
(select)]]='Drop Down Menus'!$N$41,"No","Yes"))</f>
        <v/>
      </c>
      <c r="G68" s="173"/>
      <c r="H68" s="175" t="str">
        <f>IF(AND(F68="Yes",ISBLANK(G68)),"select empl type",IF(E68="Operating Budget",0,IF(G68&lt;&gt;"",VLOOKUP(G68,'Drop Down Menus'!$N$45:$O$51,2,FALSE),"")))</f>
        <v/>
      </c>
      <c r="I68" s="176" t="str">
        <f>IF(ISBLANK(Table1[[#This Row],[Budget Request Justification]]),"",IF(H68="select empl type","",IF(ISBLANK(Table1[[#This Row],[Department Speedtype
(enter)]]),"must enter ST",ROUND(Table1[[#This Row],[Budget Requested
(enter)]]*(1+Table1[[#This Row],[Benefits Needed
(auto)]]),0))))</f>
        <v/>
      </c>
      <c r="J68" s="166"/>
      <c r="K68" s="182"/>
      <c r="L68" s="177"/>
      <c r="M68" s="166"/>
    </row>
    <row r="69" spans="1:13">
      <c r="A69" s="167"/>
      <c r="B69" s="171"/>
      <c r="C69" s="172"/>
      <c r="D69" s="184" t="str">
        <f>IF(ISBLANK(Table1[[#This Row],[Department Speedtype
(enter)]]),"",_xlfn.XLOOKUP(Table1[[#This Row],[Department Speedtype
(enter)]],Table2[[SpeedType ]],Table2[Error Check],"Yes",0))</f>
        <v/>
      </c>
      <c r="E69" s="173"/>
      <c r="F69" s="174" t="str">
        <f>IF(ISBLANK(Table1[[#This Row],[Type of Budget Request
(select)]]),"",IF(Table1[[#This Row],[Type of Budget Request
(select)]]='Drop Down Menus'!$N$41,"No","Yes"))</f>
        <v/>
      </c>
      <c r="G69" s="173"/>
      <c r="H69" s="175" t="str">
        <f>IF(AND(F69="Yes",ISBLANK(G69)),"select empl type",IF(E69="Operating Budget",0,IF(G69&lt;&gt;"",VLOOKUP(G69,'Drop Down Menus'!$N$45:$O$51,2,FALSE),"")))</f>
        <v/>
      </c>
      <c r="I69" s="176" t="str">
        <f>IF(ISBLANK(Table1[[#This Row],[Budget Request Justification]]),"",IF(H69="select empl type","",IF(ISBLANK(Table1[[#This Row],[Department Speedtype
(enter)]]),"must enter ST",ROUND(Table1[[#This Row],[Budget Requested
(enter)]]*(1+Table1[[#This Row],[Benefits Needed
(auto)]]),0))))</f>
        <v/>
      </c>
      <c r="J69" s="166"/>
      <c r="K69" s="182"/>
      <c r="L69" s="177"/>
      <c r="M69" s="166"/>
    </row>
    <row r="70" spans="1:13">
      <c r="A70" s="167"/>
      <c r="B70" s="171"/>
      <c r="C70" s="172"/>
      <c r="D70" s="184" t="str">
        <f>IF(ISBLANK(Table1[[#This Row],[Department Speedtype
(enter)]]),"",_xlfn.XLOOKUP(Table1[[#This Row],[Department Speedtype
(enter)]],Table2[[SpeedType ]],Table2[Error Check],"Yes",0))</f>
        <v/>
      </c>
      <c r="E70" s="173"/>
      <c r="F70" s="174" t="str">
        <f>IF(ISBLANK(Table1[[#This Row],[Type of Budget Request
(select)]]),"",IF(Table1[[#This Row],[Type of Budget Request
(select)]]='Drop Down Menus'!$N$41,"No","Yes"))</f>
        <v/>
      </c>
      <c r="G70" s="173"/>
      <c r="H70" s="175" t="str">
        <f>IF(AND(F70="Yes",ISBLANK(G70)),"select empl type",IF(E70="Operating Budget",0,IF(G70&lt;&gt;"",VLOOKUP(G70,'Drop Down Menus'!$N$45:$O$51,2,FALSE),"")))</f>
        <v/>
      </c>
      <c r="I70" s="176" t="str">
        <f>IF(ISBLANK(Table1[[#This Row],[Budget Request Justification]]),"",IF(H70="select empl type","",IF(ISBLANK(Table1[[#This Row],[Department Speedtype
(enter)]]),"must enter ST",ROUND(Table1[[#This Row],[Budget Requested
(enter)]]*(1+Table1[[#This Row],[Benefits Needed
(auto)]]),0))))</f>
        <v/>
      </c>
      <c r="J70" s="166"/>
      <c r="K70" s="182"/>
      <c r="L70" s="177"/>
      <c r="M70" s="166"/>
    </row>
    <row r="71" spans="1:13">
      <c r="A71" s="167"/>
      <c r="B71" s="171"/>
      <c r="C71" s="172"/>
      <c r="D71" s="184" t="str">
        <f>IF(ISBLANK(Table1[[#This Row],[Department Speedtype
(enter)]]),"",_xlfn.XLOOKUP(Table1[[#This Row],[Department Speedtype
(enter)]],Table2[[SpeedType ]],Table2[Error Check],"Yes",0))</f>
        <v/>
      </c>
      <c r="E71" s="173"/>
      <c r="F71" s="174" t="str">
        <f>IF(ISBLANK(Table1[[#This Row],[Type of Budget Request
(select)]]),"",IF(Table1[[#This Row],[Type of Budget Request
(select)]]='Drop Down Menus'!$N$41,"No","Yes"))</f>
        <v/>
      </c>
      <c r="G71" s="173"/>
      <c r="H71" s="175" t="str">
        <f>IF(AND(F71="Yes",ISBLANK(G71)),"select empl type",IF(E71="Operating Budget",0,IF(G71&lt;&gt;"",VLOOKUP(G71,'Drop Down Menus'!$N$45:$O$51,2,FALSE),"")))</f>
        <v/>
      </c>
      <c r="I71" s="176" t="str">
        <f>IF(ISBLANK(Table1[[#This Row],[Budget Request Justification]]),"",IF(H71="select empl type","",IF(ISBLANK(Table1[[#This Row],[Department Speedtype
(enter)]]),"must enter ST",ROUND(Table1[[#This Row],[Budget Requested
(enter)]]*(1+Table1[[#This Row],[Benefits Needed
(auto)]]),0))))</f>
        <v/>
      </c>
      <c r="J71" s="166"/>
      <c r="K71" s="182"/>
      <c r="L71" s="177"/>
      <c r="M71" s="166"/>
    </row>
    <row r="72" spans="1:13">
      <c r="A72" s="167"/>
      <c r="B72" s="171"/>
      <c r="C72" s="172"/>
      <c r="D72" s="184" t="str">
        <f>IF(ISBLANK(Table1[[#This Row],[Department Speedtype
(enter)]]),"",_xlfn.XLOOKUP(Table1[[#This Row],[Department Speedtype
(enter)]],Table2[[SpeedType ]],Table2[Error Check],"Yes",0))</f>
        <v/>
      </c>
      <c r="E72" s="173"/>
      <c r="F72" s="174" t="str">
        <f>IF(ISBLANK(Table1[[#This Row],[Type of Budget Request
(select)]]),"",IF(Table1[[#This Row],[Type of Budget Request
(select)]]='Drop Down Menus'!$N$41,"No","Yes"))</f>
        <v/>
      </c>
      <c r="G72" s="173"/>
      <c r="H72" s="175" t="str">
        <f>IF(AND(F72="Yes",ISBLANK(G72)),"select empl type",IF(E72="Operating Budget",0,IF(G72&lt;&gt;"",VLOOKUP(G72,'Drop Down Menus'!$N$45:$O$51,2,FALSE),"")))</f>
        <v/>
      </c>
      <c r="I72" s="176" t="str">
        <f>IF(ISBLANK(Table1[[#This Row],[Budget Request Justification]]),"",IF(H72="select empl type","",IF(ISBLANK(Table1[[#This Row],[Department Speedtype
(enter)]]),"must enter ST",ROUND(Table1[[#This Row],[Budget Requested
(enter)]]*(1+Table1[[#This Row],[Benefits Needed
(auto)]]),0))))</f>
        <v/>
      </c>
      <c r="J72" s="166"/>
      <c r="K72" s="182"/>
      <c r="L72" s="177"/>
      <c r="M72" s="166"/>
    </row>
    <row r="73" spans="1:13">
      <c r="A73" s="167"/>
      <c r="B73" s="171"/>
      <c r="C73" s="172"/>
      <c r="D73" s="184" t="str">
        <f>IF(ISBLANK(Table1[[#This Row],[Department Speedtype
(enter)]]),"",_xlfn.XLOOKUP(Table1[[#This Row],[Department Speedtype
(enter)]],Table2[[SpeedType ]],Table2[Error Check],"Yes",0))</f>
        <v/>
      </c>
      <c r="E73" s="173"/>
      <c r="F73" s="174" t="str">
        <f>IF(ISBLANK(Table1[[#This Row],[Type of Budget Request
(select)]]),"",IF(Table1[[#This Row],[Type of Budget Request
(select)]]='Drop Down Menus'!$N$41,"No","Yes"))</f>
        <v/>
      </c>
      <c r="G73" s="173"/>
      <c r="H73" s="175" t="str">
        <f>IF(AND(F73="Yes",ISBLANK(G73)),"select empl type",IF(E73="Operating Budget",0,IF(G73&lt;&gt;"",VLOOKUP(G73,'Drop Down Menus'!$N$45:$O$51,2,FALSE),"")))</f>
        <v/>
      </c>
      <c r="I73" s="176" t="str">
        <f>IF(ISBLANK(Table1[[#This Row],[Budget Request Justification]]),"",IF(H73="select empl type","",IF(ISBLANK(Table1[[#This Row],[Department Speedtype
(enter)]]),"must enter ST",ROUND(Table1[[#This Row],[Budget Requested
(enter)]]*(1+Table1[[#This Row],[Benefits Needed
(auto)]]),0))))</f>
        <v/>
      </c>
      <c r="J73" s="166"/>
      <c r="K73" s="182"/>
      <c r="L73" s="177"/>
      <c r="M73" s="166"/>
    </row>
    <row r="74" spans="1:13">
      <c r="A74" s="167"/>
      <c r="B74" s="171"/>
      <c r="C74" s="172"/>
      <c r="D74" s="184" t="str">
        <f>IF(ISBLANK(Table1[[#This Row],[Department Speedtype
(enter)]]),"",_xlfn.XLOOKUP(Table1[[#This Row],[Department Speedtype
(enter)]],Table2[[SpeedType ]],Table2[Error Check],"Yes",0))</f>
        <v/>
      </c>
      <c r="E74" s="173"/>
      <c r="F74" s="174" t="str">
        <f>IF(ISBLANK(Table1[[#This Row],[Type of Budget Request
(select)]]),"",IF(Table1[[#This Row],[Type of Budget Request
(select)]]='Drop Down Menus'!$N$41,"No","Yes"))</f>
        <v/>
      </c>
      <c r="G74" s="173"/>
      <c r="H74" s="175" t="str">
        <f>IF(AND(F74="Yes",ISBLANK(G74)),"select empl type",IF(E74="Operating Budget",0,IF(G74&lt;&gt;"",VLOOKUP(G74,'Drop Down Menus'!$N$45:$O$51,2,FALSE),"")))</f>
        <v/>
      </c>
      <c r="I74" s="176" t="str">
        <f>IF(ISBLANK(Table1[[#This Row],[Budget Request Justification]]),"",IF(H74="select empl type","",IF(ISBLANK(Table1[[#This Row],[Department Speedtype
(enter)]]),"must enter ST",ROUND(Table1[[#This Row],[Budget Requested
(enter)]]*(1+Table1[[#This Row],[Benefits Needed
(auto)]]),0))))</f>
        <v/>
      </c>
      <c r="J74" s="166"/>
      <c r="K74" s="182"/>
      <c r="L74" s="177"/>
      <c r="M74" s="166"/>
    </row>
    <row r="75" spans="1:13">
      <c r="A75" s="167"/>
      <c r="B75" s="171"/>
      <c r="C75" s="172"/>
      <c r="D75" s="184" t="str">
        <f>IF(ISBLANK(Table1[[#This Row],[Department Speedtype
(enter)]]),"",_xlfn.XLOOKUP(Table1[[#This Row],[Department Speedtype
(enter)]],Table2[[SpeedType ]],Table2[Error Check],"Yes",0))</f>
        <v/>
      </c>
      <c r="E75" s="173"/>
      <c r="F75" s="174" t="str">
        <f>IF(ISBLANK(Table1[[#This Row],[Type of Budget Request
(select)]]),"",IF(Table1[[#This Row],[Type of Budget Request
(select)]]='Drop Down Menus'!$N$41,"No","Yes"))</f>
        <v/>
      </c>
      <c r="G75" s="173"/>
      <c r="H75" s="175" t="str">
        <f>IF(AND(F75="Yes",ISBLANK(G75)),"select empl type",IF(E75="Operating Budget",0,IF(G75&lt;&gt;"",VLOOKUP(G75,'Drop Down Menus'!$N$45:$O$51,2,FALSE),"")))</f>
        <v/>
      </c>
      <c r="I75" s="176" t="str">
        <f>IF(ISBLANK(Table1[[#This Row],[Budget Request Justification]]),"",IF(H75="select empl type","",IF(ISBLANK(Table1[[#This Row],[Department Speedtype
(enter)]]),"must enter ST",ROUND(Table1[[#This Row],[Budget Requested
(enter)]]*(1+Table1[[#This Row],[Benefits Needed
(auto)]]),0))))</f>
        <v/>
      </c>
      <c r="J75" s="166"/>
      <c r="K75" s="182"/>
      <c r="L75" s="177"/>
      <c r="M75" s="166"/>
    </row>
    <row r="76" spans="1:13">
      <c r="A76" s="167"/>
      <c r="B76" s="171"/>
      <c r="C76" s="172"/>
      <c r="D76" s="184" t="str">
        <f>IF(ISBLANK(Table1[[#This Row],[Department Speedtype
(enter)]]),"",_xlfn.XLOOKUP(Table1[[#This Row],[Department Speedtype
(enter)]],Table2[[SpeedType ]],Table2[Error Check],"Yes",0))</f>
        <v/>
      </c>
      <c r="E76" s="173"/>
      <c r="F76" s="174" t="str">
        <f>IF(ISBLANK(Table1[[#This Row],[Type of Budget Request
(select)]]),"",IF(Table1[[#This Row],[Type of Budget Request
(select)]]='Drop Down Menus'!$N$41,"No","Yes"))</f>
        <v/>
      </c>
      <c r="G76" s="173"/>
      <c r="H76" s="175" t="str">
        <f>IF(AND(F76="Yes",ISBLANK(G76)),"select empl type",IF(E76="Operating Budget",0,IF(G76&lt;&gt;"",VLOOKUP(G76,'Drop Down Menus'!$N$45:$O$51,2,FALSE),"")))</f>
        <v/>
      </c>
      <c r="I76" s="176" t="str">
        <f>IF(ISBLANK(Table1[[#This Row],[Budget Request Justification]]),"",IF(H76="select empl type","",IF(ISBLANK(Table1[[#This Row],[Department Speedtype
(enter)]]),"must enter ST",ROUND(Table1[[#This Row],[Budget Requested
(enter)]]*(1+Table1[[#This Row],[Benefits Needed
(auto)]]),0))))</f>
        <v/>
      </c>
      <c r="J76" s="166"/>
      <c r="K76" s="182"/>
      <c r="L76" s="177"/>
      <c r="M76" s="166"/>
    </row>
    <row r="77" spans="1:13">
      <c r="A77" s="167"/>
      <c r="B77" s="171"/>
      <c r="C77" s="172"/>
      <c r="D77" s="184" t="str">
        <f>IF(ISBLANK(Table1[[#This Row],[Department Speedtype
(enter)]]),"",_xlfn.XLOOKUP(Table1[[#This Row],[Department Speedtype
(enter)]],Table2[[SpeedType ]],Table2[Error Check],"Yes",0))</f>
        <v/>
      </c>
      <c r="E77" s="173"/>
      <c r="F77" s="174" t="str">
        <f>IF(ISBLANK(Table1[[#This Row],[Type of Budget Request
(select)]]),"",IF(Table1[[#This Row],[Type of Budget Request
(select)]]='Drop Down Menus'!$N$41,"No","Yes"))</f>
        <v/>
      </c>
      <c r="G77" s="173"/>
      <c r="H77" s="175" t="str">
        <f>IF(AND(F77="Yes",ISBLANK(G77)),"select empl type",IF(E77="Operating Budget",0,IF(G77&lt;&gt;"",VLOOKUP(G77,'Drop Down Menus'!$N$45:$O$51,2,FALSE),"")))</f>
        <v/>
      </c>
      <c r="I77" s="176" t="str">
        <f>IF(ISBLANK(Table1[[#This Row],[Budget Request Justification]]),"",IF(H77="select empl type","",IF(ISBLANK(Table1[[#This Row],[Department Speedtype
(enter)]]),"must enter ST",ROUND(Table1[[#This Row],[Budget Requested
(enter)]]*(1+Table1[[#This Row],[Benefits Needed
(auto)]]),0))))</f>
        <v/>
      </c>
      <c r="J77" s="166"/>
      <c r="K77" s="182"/>
      <c r="L77" s="177"/>
      <c r="M77" s="166"/>
    </row>
    <row r="78" spans="1:13">
      <c r="A78" s="167"/>
      <c r="B78" s="171"/>
      <c r="C78" s="172"/>
      <c r="D78" s="184" t="str">
        <f>IF(ISBLANK(Table1[[#This Row],[Department Speedtype
(enter)]]),"",_xlfn.XLOOKUP(Table1[[#This Row],[Department Speedtype
(enter)]],Table2[[SpeedType ]],Table2[Error Check],"Yes",0))</f>
        <v/>
      </c>
      <c r="E78" s="173"/>
      <c r="F78" s="174" t="str">
        <f>IF(ISBLANK(Table1[[#This Row],[Type of Budget Request
(select)]]),"",IF(Table1[[#This Row],[Type of Budget Request
(select)]]='Drop Down Menus'!$N$41,"No","Yes"))</f>
        <v/>
      </c>
      <c r="G78" s="173"/>
      <c r="H78" s="175" t="str">
        <f>IF(AND(F78="Yes",ISBLANK(G78)),"select empl type",IF(E78="Operating Budget",0,IF(G78&lt;&gt;"",VLOOKUP(G78,'Drop Down Menus'!$N$45:$O$51,2,FALSE),"")))</f>
        <v/>
      </c>
      <c r="I78" s="176" t="str">
        <f>IF(ISBLANK(Table1[[#This Row],[Budget Request Justification]]),"",IF(H78="select empl type","",IF(ISBLANK(Table1[[#This Row],[Department Speedtype
(enter)]]),"must enter ST",ROUND(Table1[[#This Row],[Budget Requested
(enter)]]*(1+Table1[[#This Row],[Benefits Needed
(auto)]]),0))))</f>
        <v/>
      </c>
      <c r="J78" s="166"/>
      <c r="K78" s="182"/>
      <c r="L78" s="177"/>
      <c r="M78" s="166"/>
    </row>
    <row r="79" spans="1:13">
      <c r="A79" s="167"/>
      <c r="B79" s="171"/>
      <c r="C79" s="172"/>
      <c r="D79" s="184" t="str">
        <f>IF(ISBLANK(Table1[[#This Row],[Department Speedtype
(enter)]]),"",_xlfn.XLOOKUP(Table1[[#This Row],[Department Speedtype
(enter)]],Table2[[SpeedType ]],Table2[Error Check],"Yes",0))</f>
        <v/>
      </c>
      <c r="E79" s="173"/>
      <c r="F79" s="174" t="str">
        <f>IF(ISBLANK(Table1[[#This Row],[Type of Budget Request
(select)]]),"",IF(Table1[[#This Row],[Type of Budget Request
(select)]]='Drop Down Menus'!$N$41,"No","Yes"))</f>
        <v/>
      </c>
      <c r="G79" s="173"/>
      <c r="H79" s="175" t="str">
        <f>IF(AND(F79="Yes",ISBLANK(G79)),"select empl type",IF(E79="Operating Budget",0,IF(G79&lt;&gt;"",VLOOKUP(G79,'Drop Down Menus'!$N$45:$O$51,2,FALSE),"")))</f>
        <v/>
      </c>
      <c r="I79" s="176" t="str">
        <f>IF(ISBLANK(Table1[[#This Row],[Budget Request Justification]]),"",IF(H79="select empl type","",IF(ISBLANK(Table1[[#This Row],[Department Speedtype
(enter)]]),"must enter ST",ROUND(Table1[[#This Row],[Budget Requested
(enter)]]*(1+Table1[[#This Row],[Benefits Needed
(auto)]]),0))))</f>
        <v/>
      </c>
      <c r="J79" s="166"/>
      <c r="K79" s="182"/>
      <c r="L79" s="177"/>
      <c r="M79" s="166"/>
    </row>
    <row r="80" spans="1:13">
      <c r="A80" s="167"/>
      <c r="B80" s="171"/>
      <c r="C80" s="172"/>
      <c r="D80" s="184" t="str">
        <f>IF(ISBLANK(Table1[[#This Row],[Department Speedtype
(enter)]]),"",_xlfn.XLOOKUP(Table1[[#This Row],[Department Speedtype
(enter)]],Table2[[SpeedType ]],Table2[Error Check],"Yes",0))</f>
        <v/>
      </c>
      <c r="E80" s="173"/>
      <c r="F80" s="174" t="str">
        <f>IF(ISBLANK(Table1[[#This Row],[Type of Budget Request
(select)]]),"",IF(Table1[[#This Row],[Type of Budget Request
(select)]]='Drop Down Menus'!$N$41,"No","Yes"))</f>
        <v/>
      </c>
      <c r="G80" s="173"/>
      <c r="H80" s="175" t="str">
        <f>IF(AND(F80="Yes",ISBLANK(G80)),"select empl type",IF(E80="Operating Budget",0,IF(G80&lt;&gt;"",VLOOKUP(G80,'Drop Down Menus'!$N$45:$O$51,2,FALSE),"")))</f>
        <v/>
      </c>
      <c r="I80" s="176" t="str">
        <f>IF(ISBLANK(Table1[[#This Row],[Budget Request Justification]]),"",IF(H80="select empl type","",IF(ISBLANK(Table1[[#This Row],[Department Speedtype
(enter)]]),"must enter ST",ROUND(Table1[[#This Row],[Budget Requested
(enter)]]*(1+Table1[[#This Row],[Benefits Needed
(auto)]]),0))))</f>
        <v/>
      </c>
      <c r="J80" s="166"/>
      <c r="K80" s="182"/>
      <c r="L80" s="177"/>
      <c r="M80" s="166"/>
    </row>
    <row r="81" spans="1:13">
      <c r="A81" s="167"/>
      <c r="B81" s="171"/>
      <c r="C81" s="172"/>
      <c r="D81" s="184" t="str">
        <f>IF(ISBLANK(Table1[[#This Row],[Department Speedtype
(enter)]]),"",_xlfn.XLOOKUP(Table1[[#This Row],[Department Speedtype
(enter)]],Table2[[SpeedType ]],Table2[Error Check],"Yes",0))</f>
        <v/>
      </c>
      <c r="E81" s="173"/>
      <c r="F81" s="174" t="str">
        <f>IF(ISBLANK(Table1[[#This Row],[Type of Budget Request
(select)]]),"",IF(Table1[[#This Row],[Type of Budget Request
(select)]]='Drop Down Menus'!$N$41,"No","Yes"))</f>
        <v/>
      </c>
      <c r="G81" s="173"/>
      <c r="H81" s="175" t="str">
        <f>IF(AND(F81="Yes",ISBLANK(G81)),"select empl type",IF(E81="Operating Budget",0,IF(G81&lt;&gt;"",VLOOKUP(G81,'Drop Down Menus'!$N$45:$O$51,2,FALSE),"")))</f>
        <v/>
      </c>
      <c r="I81" s="176" t="str">
        <f>IF(ISBLANK(Table1[[#This Row],[Budget Request Justification]]),"",IF(H81="select empl type","",IF(ISBLANK(Table1[[#This Row],[Department Speedtype
(enter)]]),"must enter ST",ROUND(Table1[[#This Row],[Budget Requested
(enter)]]*(1+Table1[[#This Row],[Benefits Needed
(auto)]]),0))))</f>
        <v/>
      </c>
      <c r="J81" s="166"/>
      <c r="K81" s="182"/>
      <c r="L81" s="177"/>
      <c r="M81" s="166"/>
    </row>
    <row r="82" spans="1:13">
      <c r="A82" s="167"/>
      <c r="B82" s="171"/>
      <c r="C82" s="172"/>
      <c r="D82" s="184" t="str">
        <f>IF(ISBLANK(Table1[[#This Row],[Department Speedtype
(enter)]]),"",_xlfn.XLOOKUP(Table1[[#This Row],[Department Speedtype
(enter)]],Table2[[SpeedType ]],Table2[Error Check],"Yes",0))</f>
        <v/>
      </c>
      <c r="E82" s="173"/>
      <c r="F82" s="174" t="str">
        <f>IF(ISBLANK(Table1[[#This Row],[Type of Budget Request
(select)]]),"",IF(Table1[[#This Row],[Type of Budget Request
(select)]]='Drop Down Menus'!$N$41,"No","Yes"))</f>
        <v/>
      </c>
      <c r="G82" s="173"/>
      <c r="H82" s="175" t="str">
        <f>IF(AND(F82="Yes",ISBLANK(G82)),"select empl type",IF(E82="Operating Budget",0,IF(G82&lt;&gt;"",VLOOKUP(G82,'Drop Down Menus'!$N$45:$O$51,2,FALSE),"")))</f>
        <v/>
      </c>
      <c r="I82" s="176" t="str">
        <f>IF(ISBLANK(Table1[[#This Row],[Budget Request Justification]]),"",IF(H82="select empl type","",IF(ISBLANK(Table1[[#This Row],[Department Speedtype
(enter)]]),"must enter ST",ROUND(Table1[[#This Row],[Budget Requested
(enter)]]*(1+Table1[[#This Row],[Benefits Needed
(auto)]]),0))))</f>
        <v/>
      </c>
      <c r="J82" s="166"/>
      <c r="K82" s="182"/>
      <c r="L82" s="177"/>
      <c r="M82" s="166"/>
    </row>
    <row r="83" spans="1:13">
      <c r="A83" s="167"/>
      <c r="B83" s="171"/>
      <c r="C83" s="172"/>
      <c r="D83" s="184" t="str">
        <f>IF(ISBLANK(Table1[[#This Row],[Department Speedtype
(enter)]]),"",_xlfn.XLOOKUP(Table1[[#This Row],[Department Speedtype
(enter)]],Table2[[SpeedType ]],Table2[Error Check],"Yes",0))</f>
        <v/>
      </c>
      <c r="E83" s="173"/>
      <c r="F83" s="174" t="str">
        <f>IF(ISBLANK(Table1[[#This Row],[Type of Budget Request
(select)]]),"",IF(Table1[[#This Row],[Type of Budget Request
(select)]]='Drop Down Menus'!$N$41,"No","Yes"))</f>
        <v/>
      </c>
      <c r="G83" s="173"/>
      <c r="H83" s="175" t="str">
        <f>IF(AND(F83="Yes",ISBLANK(G83)),"select empl type",IF(E83="Operating Budget",0,IF(G83&lt;&gt;"",VLOOKUP(G83,'Drop Down Menus'!$N$45:$O$51,2,FALSE),"")))</f>
        <v/>
      </c>
      <c r="I83" s="176" t="str">
        <f>IF(ISBLANK(Table1[[#This Row],[Budget Request Justification]]),"",IF(H83="select empl type","",IF(ISBLANK(Table1[[#This Row],[Department Speedtype
(enter)]]),"must enter ST",ROUND(Table1[[#This Row],[Budget Requested
(enter)]]*(1+Table1[[#This Row],[Benefits Needed
(auto)]]),0))))</f>
        <v/>
      </c>
      <c r="J83" s="166"/>
      <c r="K83" s="182"/>
      <c r="L83" s="177"/>
      <c r="M83" s="166"/>
    </row>
    <row r="84" spans="1:13">
      <c r="A84" s="167"/>
      <c r="B84" s="171"/>
      <c r="C84" s="172"/>
      <c r="D84" s="184" t="str">
        <f>IF(ISBLANK(Table1[[#This Row],[Department Speedtype
(enter)]]),"",_xlfn.XLOOKUP(Table1[[#This Row],[Department Speedtype
(enter)]],Table2[[SpeedType ]],Table2[Error Check],"Yes",0))</f>
        <v/>
      </c>
      <c r="E84" s="173"/>
      <c r="F84" s="174" t="str">
        <f>IF(ISBLANK(Table1[[#This Row],[Type of Budget Request
(select)]]),"",IF(Table1[[#This Row],[Type of Budget Request
(select)]]='Drop Down Menus'!$N$41,"No","Yes"))</f>
        <v/>
      </c>
      <c r="G84" s="173"/>
      <c r="H84" s="175" t="str">
        <f>IF(AND(F84="Yes",ISBLANK(G84)),"select empl type",IF(E84="Operating Budget",0,IF(G84&lt;&gt;"",VLOOKUP(G84,'Drop Down Menus'!$N$45:$O$51,2,FALSE),"")))</f>
        <v/>
      </c>
      <c r="I84" s="176" t="str">
        <f>IF(ISBLANK(Table1[[#This Row],[Budget Request Justification]]),"",IF(H84="select empl type","",IF(ISBLANK(Table1[[#This Row],[Department Speedtype
(enter)]]),"must enter ST",ROUND(Table1[[#This Row],[Budget Requested
(enter)]]*(1+Table1[[#This Row],[Benefits Needed
(auto)]]),0))))</f>
        <v/>
      </c>
      <c r="J84" s="166"/>
      <c r="K84" s="182"/>
      <c r="L84" s="177"/>
      <c r="M84" s="166"/>
    </row>
    <row r="85" spans="1:13">
      <c r="A85" s="167"/>
      <c r="B85" s="171"/>
      <c r="C85" s="172"/>
      <c r="D85" s="184" t="str">
        <f>IF(ISBLANK(Table1[[#This Row],[Department Speedtype
(enter)]]),"",_xlfn.XLOOKUP(Table1[[#This Row],[Department Speedtype
(enter)]],Table2[[SpeedType ]],Table2[Error Check],"Yes",0))</f>
        <v/>
      </c>
      <c r="E85" s="173"/>
      <c r="F85" s="174" t="str">
        <f>IF(ISBLANK(Table1[[#This Row],[Type of Budget Request
(select)]]),"",IF(Table1[[#This Row],[Type of Budget Request
(select)]]='Drop Down Menus'!$N$41,"No","Yes"))</f>
        <v/>
      </c>
      <c r="G85" s="173"/>
      <c r="H85" s="175" t="str">
        <f>IF(AND(F85="Yes",ISBLANK(G85)),"select empl type",IF(E85="Operating Budget",0,IF(G85&lt;&gt;"",VLOOKUP(G85,'Drop Down Menus'!$N$45:$O$51,2,FALSE),"")))</f>
        <v/>
      </c>
      <c r="I85" s="176" t="str">
        <f>IF(ISBLANK(Table1[[#This Row],[Budget Request Justification]]),"",IF(H85="select empl type","",IF(ISBLANK(Table1[[#This Row],[Department Speedtype
(enter)]]),"must enter ST",ROUND(Table1[[#This Row],[Budget Requested
(enter)]]*(1+Table1[[#This Row],[Benefits Needed
(auto)]]),0))))</f>
        <v/>
      </c>
      <c r="J85" s="166"/>
      <c r="K85" s="182"/>
      <c r="L85" s="177"/>
      <c r="M85" s="166"/>
    </row>
    <row r="86" spans="1:13">
      <c r="A86" s="167"/>
      <c r="B86" s="171"/>
      <c r="C86" s="172"/>
      <c r="D86" s="184" t="str">
        <f>IF(ISBLANK(Table1[[#This Row],[Department Speedtype
(enter)]]),"",_xlfn.XLOOKUP(Table1[[#This Row],[Department Speedtype
(enter)]],Table2[[SpeedType ]],Table2[Error Check],"Yes",0))</f>
        <v/>
      </c>
      <c r="E86" s="173"/>
      <c r="F86" s="174" t="str">
        <f>IF(ISBLANK(Table1[[#This Row],[Type of Budget Request
(select)]]),"",IF(Table1[[#This Row],[Type of Budget Request
(select)]]='Drop Down Menus'!$N$41,"No","Yes"))</f>
        <v/>
      </c>
      <c r="G86" s="173"/>
      <c r="H86" s="175" t="str">
        <f>IF(AND(F86="Yes",ISBLANK(G86)),"select empl type",IF(E86="Operating Budget",0,IF(G86&lt;&gt;"",VLOOKUP(G86,'Drop Down Menus'!$N$45:$O$51,2,FALSE),"")))</f>
        <v/>
      </c>
      <c r="I86" s="176" t="str">
        <f>IF(ISBLANK(Table1[[#This Row],[Budget Request Justification]]),"",IF(H86="select empl type","",IF(ISBLANK(Table1[[#This Row],[Department Speedtype
(enter)]]),"must enter ST",ROUND(Table1[[#This Row],[Budget Requested
(enter)]]*(1+Table1[[#This Row],[Benefits Needed
(auto)]]),0))))</f>
        <v/>
      </c>
      <c r="J86" s="166"/>
      <c r="K86" s="182"/>
      <c r="L86" s="177"/>
      <c r="M86" s="166"/>
    </row>
    <row r="87" spans="1:13">
      <c r="A87" s="167"/>
      <c r="B87" s="171"/>
      <c r="C87" s="172"/>
      <c r="D87" s="184" t="str">
        <f>IF(ISBLANK(Table1[[#This Row],[Department Speedtype
(enter)]]),"",_xlfn.XLOOKUP(Table1[[#This Row],[Department Speedtype
(enter)]],Table2[[SpeedType ]],Table2[Error Check],"Yes",0))</f>
        <v/>
      </c>
      <c r="E87" s="173"/>
      <c r="F87" s="174" t="str">
        <f>IF(ISBLANK(Table1[[#This Row],[Type of Budget Request
(select)]]),"",IF(Table1[[#This Row],[Type of Budget Request
(select)]]='Drop Down Menus'!$N$41,"No","Yes"))</f>
        <v/>
      </c>
      <c r="G87" s="173"/>
      <c r="H87" s="175" t="str">
        <f>IF(AND(F87="Yes",ISBLANK(G87)),"select empl type",IF(E87="Operating Budget",0,IF(G87&lt;&gt;"",VLOOKUP(G87,'Drop Down Menus'!$N$45:$O$51,2,FALSE),"")))</f>
        <v/>
      </c>
      <c r="I87" s="176" t="str">
        <f>IF(ISBLANK(Table1[[#This Row],[Budget Request Justification]]),"",IF(H87="select empl type","",IF(ISBLANK(Table1[[#This Row],[Department Speedtype
(enter)]]),"must enter ST",ROUND(Table1[[#This Row],[Budget Requested
(enter)]]*(1+Table1[[#This Row],[Benefits Needed
(auto)]]),0))))</f>
        <v/>
      </c>
      <c r="J87" s="166"/>
      <c r="K87" s="182"/>
      <c r="L87" s="177"/>
      <c r="M87" s="166"/>
    </row>
    <row r="88" spans="1:13">
      <c r="A88" s="167"/>
      <c r="B88" s="171"/>
      <c r="C88" s="172"/>
      <c r="D88" s="184" t="str">
        <f>IF(ISBLANK(Table1[[#This Row],[Department Speedtype
(enter)]]),"",_xlfn.XLOOKUP(Table1[[#This Row],[Department Speedtype
(enter)]],Table2[[SpeedType ]],Table2[Error Check],"Yes",0))</f>
        <v/>
      </c>
      <c r="E88" s="173"/>
      <c r="F88" s="174" t="str">
        <f>IF(ISBLANK(Table1[[#This Row],[Type of Budget Request
(select)]]),"",IF(Table1[[#This Row],[Type of Budget Request
(select)]]='Drop Down Menus'!$N$41,"No","Yes"))</f>
        <v/>
      </c>
      <c r="G88" s="173"/>
      <c r="H88" s="175" t="str">
        <f>IF(AND(F88="Yes",ISBLANK(G88)),"select empl type",IF(E88="Operating Budget",0,IF(G88&lt;&gt;"",VLOOKUP(G88,'Drop Down Menus'!$N$45:$O$51,2,FALSE),"")))</f>
        <v/>
      </c>
      <c r="I88" s="176" t="str">
        <f>IF(ISBLANK(Table1[[#This Row],[Budget Request Justification]]),"",IF(H88="select empl type","",IF(ISBLANK(Table1[[#This Row],[Department Speedtype
(enter)]]),"must enter ST",ROUND(Table1[[#This Row],[Budget Requested
(enter)]]*(1+Table1[[#This Row],[Benefits Needed
(auto)]]),0))))</f>
        <v/>
      </c>
      <c r="J88" s="166"/>
      <c r="K88" s="182"/>
      <c r="L88" s="177"/>
      <c r="M88" s="166"/>
    </row>
    <row r="89" spans="1:13">
      <c r="A89" s="167"/>
      <c r="B89" s="171"/>
      <c r="C89" s="172"/>
      <c r="D89" s="184" t="str">
        <f>IF(ISBLANK(Table1[[#This Row],[Department Speedtype
(enter)]]),"",_xlfn.XLOOKUP(Table1[[#This Row],[Department Speedtype
(enter)]],Table2[[SpeedType ]],Table2[Error Check],"Yes",0))</f>
        <v/>
      </c>
      <c r="E89" s="173"/>
      <c r="F89" s="174" t="str">
        <f>IF(ISBLANK(Table1[[#This Row],[Type of Budget Request
(select)]]),"",IF(Table1[[#This Row],[Type of Budget Request
(select)]]='Drop Down Menus'!$N$41,"No","Yes"))</f>
        <v/>
      </c>
      <c r="G89" s="173"/>
      <c r="H89" s="175" t="str">
        <f>IF(AND(F89="Yes",ISBLANK(G89)),"select empl type",IF(E89="Operating Budget",0,IF(G89&lt;&gt;"",VLOOKUP(G89,'Drop Down Menus'!$N$45:$O$51,2,FALSE),"")))</f>
        <v/>
      </c>
      <c r="I89" s="176" t="str">
        <f>IF(ISBLANK(Table1[[#This Row],[Budget Request Justification]]),"",IF(H89="select empl type","",IF(ISBLANK(Table1[[#This Row],[Department Speedtype
(enter)]]),"must enter ST",ROUND(Table1[[#This Row],[Budget Requested
(enter)]]*(1+Table1[[#This Row],[Benefits Needed
(auto)]]),0))))</f>
        <v/>
      </c>
      <c r="J89" s="166"/>
      <c r="K89" s="182"/>
      <c r="L89" s="177"/>
      <c r="M89" s="166"/>
    </row>
    <row r="90" spans="1:13">
      <c r="A90" s="167"/>
      <c r="B90" s="171"/>
      <c r="C90" s="172"/>
      <c r="D90" s="184" t="str">
        <f>IF(ISBLANK(Table1[[#This Row],[Department Speedtype
(enter)]]),"",_xlfn.XLOOKUP(Table1[[#This Row],[Department Speedtype
(enter)]],Table2[[SpeedType ]],Table2[Error Check],"Yes",0))</f>
        <v/>
      </c>
      <c r="E90" s="173"/>
      <c r="F90" s="174" t="str">
        <f>IF(ISBLANK(Table1[[#This Row],[Type of Budget Request
(select)]]),"",IF(Table1[[#This Row],[Type of Budget Request
(select)]]='Drop Down Menus'!$N$41,"No","Yes"))</f>
        <v/>
      </c>
      <c r="G90" s="173"/>
      <c r="H90" s="175" t="str">
        <f>IF(AND(F90="Yes",ISBLANK(G90)),"select empl type",IF(E90="Operating Budget",0,IF(G90&lt;&gt;"",VLOOKUP(G90,'Drop Down Menus'!$N$45:$O$51,2,FALSE),"")))</f>
        <v/>
      </c>
      <c r="I90" s="176" t="str">
        <f>IF(ISBLANK(Table1[[#This Row],[Budget Request Justification]]),"",IF(H90="select empl type","",IF(ISBLANK(Table1[[#This Row],[Department Speedtype
(enter)]]),"must enter ST",ROUND(Table1[[#This Row],[Budget Requested
(enter)]]*(1+Table1[[#This Row],[Benefits Needed
(auto)]]),0))))</f>
        <v/>
      </c>
      <c r="J90" s="166"/>
      <c r="K90" s="182"/>
      <c r="L90" s="177"/>
      <c r="M90" s="166"/>
    </row>
    <row r="91" spans="1:13">
      <c r="A91" s="167"/>
      <c r="B91" s="171"/>
      <c r="C91" s="172"/>
      <c r="D91" s="184" t="str">
        <f>IF(ISBLANK(Table1[[#This Row],[Department Speedtype
(enter)]]),"",_xlfn.XLOOKUP(Table1[[#This Row],[Department Speedtype
(enter)]],Table2[[SpeedType ]],Table2[Error Check],"Yes",0))</f>
        <v/>
      </c>
      <c r="E91" s="173"/>
      <c r="F91" s="174" t="str">
        <f>IF(ISBLANK(Table1[[#This Row],[Type of Budget Request
(select)]]),"",IF(Table1[[#This Row],[Type of Budget Request
(select)]]='Drop Down Menus'!$N$41,"No","Yes"))</f>
        <v/>
      </c>
      <c r="G91" s="173"/>
      <c r="H91" s="175" t="str">
        <f>IF(AND(F91="Yes",ISBLANK(G91)),"select empl type",IF(E91="Operating Budget",0,IF(G91&lt;&gt;"",VLOOKUP(G91,'Drop Down Menus'!$N$45:$O$51,2,FALSE),"")))</f>
        <v/>
      </c>
      <c r="I91" s="176" t="str">
        <f>IF(ISBLANK(Table1[[#This Row],[Budget Request Justification]]),"",IF(H91="select empl type","",IF(ISBLANK(Table1[[#This Row],[Department Speedtype
(enter)]]),"must enter ST",ROUND(Table1[[#This Row],[Budget Requested
(enter)]]*(1+Table1[[#This Row],[Benefits Needed
(auto)]]),0))))</f>
        <v/>
      </c>
      <c r="J91" s="166"/>
      <c r="K91" s="182"/>
      <c r="L91" s="177"/>
      <c r="M91" s="166"/>
    </row>
    <row r="92" spans="1:13">
      <c r="A92" s="167"/>
      <c r="B92" s="171"/>
      <c r="C92" s="172"/>
      <c r="D92" s="184" t="str">
        <f>IF(ISBLANK(Table1[[#This Row],[Department Speedtype
(enter)]]),"",_xlfn.XLOOKUP(Table1[[#This Row],[Department Speedtype
(enter)]],Table2[[SpeedType ]],Table2[Error Check],"Yes",0))</f>
        <v/>
      </c>
      <c r="E92" s="173"/>
      <c r="F92" s="174" t="str">
        <f>IF(ISBLANK(Table1[[#This Row],[Type of Budget Request
(select)]]),"",IF(Table1[[#This Row],[Type of Budget Request
(select)]]='Drop Down Menus'!$N$41,"No","Yes"))</f>
        <v/>
      </c>
      <c r="G92" s="173"/>
      <c r="H92" s="175" t="str">
        <f>IF(AND(F92="Yes",ISBLANK(G92)),"select empl type",IF(E92="Operating Budget",0,IF(G92&lt;&gt;"",VLOOKUP(G92,'Drop Down Menus'!$N$45:$O$51,2,FALSE),"")))</f>
        <v/>
      </c>
      <c r="I92" s="176" t="str">
        <f>IF(ISBLANK(Table1[[#This Row],[Budget Request Justification]]),"",IF(H92="select empl type","",IF(ISBLANK(Table1[[#This Row],[Department Speedtype
(enter)]]),"must enter ST",ROUND(Table1[[#This Row],[Budget Requested
(enter)]]*(1+Table1[[#This Row],[Benefits Needed
(auto)]]),0))))</f>
        <v/>
      </c>
      <c r="J92" s="166"/>
      <c r="K92" s="182"/>
      <c r="L92" s="177"/>
      <c r="M92" s="166"/>
    </row>
    <row r="93" spans="1:13">
      <c r="A93" s="167"/>
      <c r="B93" s="171"/>
      <c r="C93" s="172"/>
      <c r="D93" s="184" t="str">
        <f>IF(ISBLANK(Table1[[#This Row],[Department Speedtype
(enter)]]),"",_xlfn.XLOOKUP(Table1[[#This Row],[Department Speedtype
(enter)]],Table2[[SpeedType ]],Table2[Error Check],"Yes",0))</f>
        <v/>
      </c>
      <c r="E93" s="173"/>
      <c r="F93" s="174" t="str">
        <f>IF(ISBLANK(Table1[[#This Row],[Type of Budget Request
(select)]]),"",IF(Table1[[#This Row],[Type of Budget Request
(select)]]='Drop Down Menus'!$N$41,"No","Yes"))</f>
        <v/>
      </c>
      <c r="G93" s="173"/>
      <c r="H93" s="175" t="str">
        <f>IF(AND(F93="Yes",ISBLANK(G93)),"select empl type",IF(E93="Operating Budget",0,IF(G93&lt;&gt;"",VLOOKUP(G93,'Drop Down Menus'!$N$45:$O$51,2,FALSE),"")))</f>
        <v/>
      </c>
      <c r="I93" s="176" t="str">
        <f>IF(ISBLANK(Table1[[#This Row],[Budget Request Justification]]),"",IF(H93="select empl type","",IF(ISBLANK(Table1[[#This Row],[Department Speedtype
(enter)]]),"must enter ST",ROUND(Table1[[#This Row],[Budget Requested
(enter)]]*(1+Table1[[#This Row],[Benefits Needed
(auto)]]),0))))</f>
        <v/>
      </c>
      <c r="J93" s="166"/>
      <c r="K93" s="182"/>
      <c r="L93" s="177"/>
      <c r="M93" s="166"/>
    </row>
    <row r="94" spans="1:13">
      <c r="A94" s="167"/>
      <c r="B94" s="171"/>
      <c r="C94" s="172"/>
      <c r="D94" s="184" t="str">
        <f>IF(ISBLANK(Table1[[#This Row],[Department Speedtype
(enter)]]),"",_xlfn.XLOOKUP(Table1[[#This Row],[Department Speedtype
(enter)]],Table2[[SpeedType ]],Table2[Error Check],"Yes",0))</f>
        <v/>
      </c>
      <c r="E94" s="173"/>
      <c r="F94" s="174" t="str">
        <f>IF(ISBLANK(Table1[[#This Row],[Type of Budget Request
(select)]]),"",IF(Table1[[#This Row],[Type of Budget Request
(select)]]='Drop Down Menus'!$N$41,"No","Yes"))</f>
        <v/>
      </c>
      <c r="G94" s="173"/>
      <c r="H94" s="175" t="str">
        <f>IF(AND(F94="Yes",ISBLANK(G94)),"select empl type",IF(E94="Operating Budget",0,IF(G94&lt;&gt;"",VLOOKUP(G94,'Drop Down Menus'!$N$45:$O$51,2,FALSE),"")))</f>
        <v/>
      </c>
      <c r="I94" s="176" t="str">
        <f>IF(ISBLANK(Table1[[#This Row],[Budget Request Justification]]),"",IF(H94="select empl type","",IF(ISBLANK(Table1[[#This Row],[Department Speedtype
(enter)]]),"must enter ST",ROUND(Table1[[#This Row],[Budget Requested
(enter)]]*(1+Table1[[#This Row],[Benefits Needed
(auto)]]),0))))</f>
        <v/>
      </c>
      <c r="J94" s="166"/>
      <c r="K94" s="182"/>
      <c r="L94" s="177"/>
      <c r="M94" s="166"/>
    </row>
    <row r="95" spans="1:13">
      <c r="A95" s="167"/>
      <c r="B95" s="171"/>
      <c r="C95" s="172"/>
      <c r="D95" s="184" t="str">
        <f>IF(ISBLANK(Table1[[#This Row],[Department Speedtype
(enter)]]),"",_xlfn.XLOOKUP(Table1[[#This Row],[Department Speedtype
(enter)]],Table2[[SpeedType ]],Table2[Error Check],"Yes",0))</f>
        <v/>
      </c>
      <c r="E95" s="173"/>
      <c r="F95" s="174" t="str">
        <f>IF(ISBLANK(Table1[[#This Row],[Type of Budget Request
(select)]]),"",IF(Table1[[#This Row],[Type of Budget Request
(select)]]='Drop Down Menus'!$N$41,"No","Yes"))</f>
        <v/>
      </c>
      <c r="G95" s="173"/>
      <c r="H95" s="175" t="str">
        <f>IF(AND(F95="Yes",ISBLANK(G95)),"select empl type",IF(E95="Operating Budget",0,IF(G95&lt;&gt;"",VLOOKUP(G95,'Drop Down Menus'!$N$45:$O$51,2,FALSE),"")))</f>
        <v/>
      </c>
      <c r="I95" s="176" t="str">
        <f>IF(ISBLANK(Table1[[#This Row],[Budget Request Justification]]),"",IF(H95="select empl type","",IF(ISBLANK(Table1[[#This Row],[Department Speedtype
(enter)]]),"must enter ST",ROUND(Table1[[#This Row],[Budget Requested
(enter)]]*(1+Table1[[#This Row],[Benefits Needed
(auto)]]),0))))</f>
        <v/>
      </c>
      <c r="J95" s="166"/>
      <c r="K95" s="182"/>
      <c r="L95" s="177"/>
      <c r="M95" s="166"/>
    </row>
    <row r="96" spans="1:13">
      <c r="A96" s="167"/>
      <c r="B96" s="171"/>
      <c r="C96" s="172"/>
      <c r="D96" s="184" t="str">
        <f>IF(ISBLANK(Table1[[#This Row],[Department Speedtype
(enter)]]),"",_xlfn.XLOOKUP(Table1[[#This Row],[Department Speedtype
(enter)]],Table2[[SpeedType ]],Table2[Error Check],"Yes",0))</f>
        <v/>
      </c>
      <c r="E96" s="173"/>
      <c r="F96" s="174" t="str">
        <f>IF(ISBLANK(Table1[[#This Row],[Type of Budget Request
(select)]]),"",IF(Table1[[#This Row],[Type of Budget Request
(select)]]='Drop Down Menus'!$N$41,"No","Yes"))</f>
        <v/>
      </c>
      <c r="G96" s="173"/>
      <c r="H96" s="175" t="str">
        <f>IF(AND(F96="Yes",ISBLANK(G96)),"select empl type",IF(E96="Operating Budget",0,IF(G96&lt;&gt;"",VLOOKUP(G96,'Drop Down Menus'!$N$45:$O$51,2,FALSE),"")))</f>
        <v/>
      </c>
      <c r="I96" s="176" t="str">
        <f>IF(ISBLANK(Table1[[#This Row],[Budget Request Justification]]),"",IF(H96="select empl type","",IF(ISBLANK(Table1[[#This Row],[Department Speedtype
(enter)]]),"must enter ST",ROUND(Table1[[#This Row],[Budget Requested
(enter)]]*(1+Table1[[#This Row],[Benefits Needed
(auto)]]),0))))</f>
        <v/>
      </c>
      <c r="J96" s="166"/>
      <c r="K96" s="182"/>
      <c r="L96" s="177"/>
      <c r="M96" s="166"/>
    </row>
    <row r="97" spans="1:13">
      <c r="A97" s="167"/>
      <c r="B97" s="171"/>
      <c r="C97" s="172"/>
      <c r="D97" s="184" t="str">
        <f>IF(ISBLANK(Table1[[#This Row],[Department Speedtype
(enter)]]),"",_xlfn.XLOOKUP(Table1[[#This Row],[Department Speedtype
(enter)]],Table2[[SpeedType ]],Table2[Error Check],"Yes",0))</f>
        <v/>
      </c>
      <c r="E97" s="173"/>
      <c r="F97" s="174" t="str">
        <f>IF(ISBLANK(Table1[[#This Row],[Type of Budget Request
(select)]]),"",IF(Table1[[#This Row],[Type of Budget Request
(select)]]='Drop Down Menus'!$N$41,"No","Yes"))</f>
        <v/>
      </c>
      <c r="G97" s="173"/>
      <c r="H97" s="175" t="str">
        <f>IF(AND(F97="Yes",ISBLANK(G97)),"select empl type",IF(E97="Operating Budget",0,IF(G97&lt;&gt;"",VLOOKUP(G97,'Drop Down Menus'!$N$45:$O$51,2,FALSE),"")))</f>
        <v/>
      </c>
      <c r="I97" s="176" t="str">
        <f>IF(ISBLANK(Table1[[#This Row],[Budget Request Justification]]),"",IF(H97="select empl type","",IF(ISBLANK(Table1[[#This Row],[Department Speedtype
(enter)]]),"must enter ST",ROUND(Table1[[#This Row],[Budget Requested
(enter)]]*(1+Table1[[#This Row],[Benefits Needed
(auto)]]),0))))</f>
        <v/>
      </c>
      <c r="J97" s="166"/>
      <c r="K97" s="182"/>
      <c r="L97" s="177"/>
      <c r="M97" s="166"/>
    </row>
    <row r="98" spans="1:13">
      <c r="A98" s="167"/>
      <c r="B98" s="171"/>
      <c r="C98" s="172"/>
      <c r="D98" s="184" t="str">
        <f>IF(ISBLANK(Table1[[#This Row],[Department Speedtype
(enter)]]),"",_xlfn.XLOOKUP(Table1[[#This Row],[Department Speedtype
(enter)]],Table2[[SpeedType ]],Table2[Error Check],"Yes",0))</f>
        <v/>
      </c>
      <c r="E98" s="173"/>
      <c r="F98" s="174" t="str">
        <f>IF(ISBLANK(Table1[[#This Row],[Type of Budget Request
(select)]]),"",IF(Table1[[#This Row],[Type of Budget Request
(select)]]='Drop Down Menus'!$N$41,"No","Yes"))</f>
        <v/>
      </c>
      <c r="G98" s="173"/>
      <c r="H98" s="175" t="str">
        <f>IF(AND(F98="Yes",ISBLANK(G98)),"select empl type",IF(E98="Operating Budget",0,IF(G98&lt;&gt;"",VLOOKUP(G98,'Drop Down Menus'!$N$45:$O$51,2,FALSE),"")))</f>
        <v/>
      </c>
      <c r="I98" s="176" t="str">
        <f>IF(ISBLANK(Table1[[#This Row],[Budget Request Justification]]),"",IF(H98="select empl type","",IF(ISBLANK(Table1[[#This Row],[Department Speedtype
(enter)]]),"must enter ST",ROUND(Table1[[#This Row],[Budget Requested
(enter)]]*(1+Table1[[#This Row],[Benefits Needed
(auto)]]),0))))</f>
        <v/>
      </c>
      <c r="J98" s="166"/>
      <c r="K98" s="182"/>
      <c r="L98" s="177"/>
      <c r="M98" s="166"/>
    </row>
    <row r="99" spans="1:13">
      <c r="A99" s="167"/>
      <c r="B99" s="171"/>
      <c r="C99" s="172"/>
      <c r="D99" s="184" t="str">
        <f>IF(ISBLANK(Table1[[#This Row],[Department Speedtype
(enter)]]),"",_xlfn.XLOOKUP(Table1[[#This Row],[Department Speedtype
(enter)]],Table2[[SpeedType ]],Table2[Error Check],"Yes",0))</f>
        <v/>
      </c>
      <c r="E99" s="173"/>
      <c r="F99" s="174" t="str">
        <f>IF(ISBLANK(Table1[[#This Row],[Type of Budget Request
(select)]]),"",IF(Table1[[#This Row],[Type of Budget Request
(select)]]='Drop Down Menus'!$N$41,"No","Yes"))</f>
        <v/>
      </c>
      <c r="G99" s="173"/>
      <c r="H99" s="175" t="str">
        <f>IF(AND(F99="Yes",ISBLANK(G99)),"select empl type",IF(E99="Operating Budget",0,IF(G99&lt;&gt;"",VLOOKUP(G99,'Drop Down Menus'!$N$45:$O$51,2,FALSE),"")))</f>
        <v/>
      </c>
      <c r="I99" s="176" t="str">
        <f>IF(ISBLANK(Table1[[#This Row],[Budget Request Justification]]),"",IF(H99="select empl type","",IF(ISBLANK(Table1[[#This Row],[Department Speedtype
(enter)]]),"must enter ST",ROUND(Table1[[#This Row],[Budget Requested
(enter)]]*(1+Table1[[#This Row],[Benefits Needed
(auto)]]),0))))</f>
        <v/>
      </c>
      <c r="J99" s="166"/>
      <c r="K99" s="182"/>
      <c r="L99" s="177"/>
      <c r="M99" s="166"/>
    </row>
    <row r="100" spans="1:13">
      <c r="A100" s="167"/>
      <c r="B100" s="171"/>
      <c r="C100" s="172"/>
      <c r="D100" s="184" t="str">
        <f>IF(ISBLANK(Table1[[#This Row],[Department Speedtype
(enter)]]),"",_xlfn.XLOOKUP(Table1[[#This Row],[Department Speedtype
(enter)]],Table2[[SpeedType ]],Table2[Error Check],"Yes",0))</f>
        <v/>
      </c>
      <c r="E100" s="173"/>
      <c r="F100" s="174" t="str">
        <f>IF(ISBLANK(Table1[[#This Row],[Type of Budget Request
(select)]]),"",IF(Table1[[#This Row],[Type of Budget Request
(select)]]='Drop Down Menus'!$N$41,"No","Yes"))</f>
        <v/>
      </c>
      <c r="G100" s="173"/>
      <c r="H100" s="175" t="str">
        <f>IF(AND(F100="Yes",ISBLANK(G100)),"select empl type",IF(E100="Operating Budget",0,IF(G100&lt;&gt;"",VLOOKUP(G100,'Drop Down Menus'!$N$45:$O$51,2,FALSE),"")))</f>
        <v/>
      </c>
      <c r="I100" s="176" t="str">
        <f>IF(ISBLANK(Table1[[#This Row],[Budget Request Justification]]),"",IF(H100="select empl type","",IF(ISBLANK(Table1[[#This Row],[Department Speedtype
(enter)]]),"must enter ST",ROUND(Table1[[#This Row],[Budget Requested
(enter)]]*(1+Table1[[#This Row],[Benefits Needed
(auto)]]),0))))</f>
        <v/>
      </c>
      <c r="J100" s="166"/>
      <c r="K100" s="182"/>
      <c r="L100" s="177"/>
      <c r="M100" s="166"/>
    </row>
  </sheetData>
  <sheetProtection sheet="1" objects="1" scenarios="1" formatCells="0" formatColumns="0" formatRows="0"/>
  <mergeCells count="10">
    <mergeCell ref="J6:M7"/>
    <mergeCell ref="K9:M9"/>
    <mergeCell ref="C8:E8"/>
    <mergeCell ref="C7:E7"/>
    <mergeCell ref="A5:B7"/>
    <mergeCell ref="A1:B4"/>
    <mergeCell ref="C1:E1"/>
    <mergeCell ref="C2:E2"/>
    <mergeCell ref="C4:E4"/>
    <mergeCell ref="C5:E5"/>
  </mergeCells>
  <phoneticPr fontId="36" type="noConversion"/>
  <conditionalFormatting sqref="G11:G100">
    <cfRule type="expression" dxfId="7" priority="3">
      <formula>AND(E11="Salary Budget",G11="N/A- operating budget request")</formula>
    </cfRule>
    <cfRule type="expression" dxfId="6" priority="16">
      <formula>E11="Operating Budget"</formula>
    </cfRule>
  </conditionalFormatting>
  <conditionalFormatting sqref="H11:H100">
    <cfRule type="expression" dxfId="5" priority="15">
      <formula>E11="Operating Budget"</formula>
    </cfRule>
  </conditionalFormatting>
  <conditionalFormatting sqref="K11:K100">
    <cfRule type="expression" dxfId="4" priority="9">
      <formula>OR(G11="",G11="N/A- operating budget request",G11="Faculty (T/TT, Instructor, Lecturer, etc.)",G11="Research Faculty, PRA",G11="Student hourly/work study",G11="Full-time Staff",G11="Part-time Staff")</formula>
    </cfRule>
  </conditionalFormatting>
  <conditionalFormatting sqref="K11:K100">
    <cfRule type="expression" dxfId="3" priority="6" stopIfTrue="1">
      <formula>A11=""</formula>
    </cfRule>
  </conditionalFormatting>
  <conditionalFormatting sqref="K11:K100">
    <cfRule type="containsText" dxfId="2" priority="4" operator="containsText" text="No">
      <formula>NOT(ISERROR(SEARCH("No",K11)))</formula>
    </cfRule>
  </conditionalFormatting>
  <conditionalFormatting sqref="E11:E100">
    <cfRule type="expression" dxfId="1" priority="2">
      <formula>AND(E11="Salary Budget",G11="N/A- operating budget request")</formula>
    </cfRule>
  </conditionalFormatting>
  <conditionalFormatting sqref="D11:D100">
    <cfRule type="containsText" dxfId="0" priority="1" operator="containsText" text="No">
      <formula>NOT(ISERROR(SEARCH("No",D11)))</formula>
    </cfRule>
  </conditionalFormatting>
  <dataValidations count="3">
    <dataValidation type="whole" operator="greaterThanOrEqual" allowBlank="1" showInputMessage="1" showErrorMessage="1" errorTitle="Budget Request Error" error="Must be a positive, whole number." promptTitle="Budget Request" prompt="Please enter your budget request as a whole dollar amount. If needed, benefits will be added in Column G." sqref="B11:B100" xr:uid="{AE5D4E0F-3754-4841-AC85-171C23BAD73B}">
      <formula1>0</formula1>
    </dataValidation>
    <dataValidation type="whole" allowBlank="1" showInputMessage="1" showErrorMessage="1" errorTitle="ST Error" error="The speedtype needs to be a fund 10 and should be 8 digits." promptTitle="Department ST" prompt="Please enter a department discretionary fund 10 ST for where the approved budget should be transferred." sqref="C11:C100" xr:uid="{8EED4473-340D-4B50-8380-2714CD9C02B1}">
      <formula1>11000000</formula1>
      <formula2>11099999</formula2>
    </dataValidation>
    <dataValidation type="whole" allowBlank="1" showInputMessage="1" showErrorMessage="1" errorTitle="Entry Error" error="Must be a whole dollar amount." sqref="L11:L100" xr:uid="{D7A17487-050F-4869-B023-6A9A1935E5C0}">
      <formula1>-10000000</formula1>
      <formula2>10000000</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Type of Budget" prompt="Select salary budget for replacement teaching needs and salary related requests, otherwise select operating budget." xr:uid="{DB912912-E2FE-49FD-87CA-861FB9AEC528}">
          <x14:formula1>
            <xm:f>'Drop Down Menus'!$N$41:$N$42</xm:f>
          </x14:formula1>
          <xm:sqref>E11:E100</xm:sqref>
        </x14:dataValidation>
        <x14:dataValidation type="list" allowBlank="1" showInputMessage="1" showErrorMessage="1" promptTitle="Employee Type" prompt="For salary budget requests, select appropriate employee type for benefit calculations." xr:uid="{45109643-B73B-4DA9-875A-7984DE5897CE}">
          <x14:formula1>
            <xm:f>'Drop Down Menus'!$N$45:$N$51</xm:f>
          </x14:formula1>
          <xm:sqref>G11:G100</xm:sqref>
        </x14:dataValidation>
        <x14:dataValidation type="list" allowBlank="1" showInputMessage="1" showErrorMessage="1" xr:uid="{041C2902-E65F-4D11-A78C-6A8BEEA579BD}">
          <x14:formula1>
            <xm:f>'Drop Down Menus'!$N$53:$N$54</xm:f>
          </x14:formula1>
          <xm:sqref>K11:K100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autoPageBreaks="0"/>
  </sheetPr>
  <dimension ref="A1:Y1325"/>
  <sheetViews>
    <sheetView topLeftCell="J28" workbookViewId="0">
      <selection activeCell="S45" sqref="S45"/>
    </sheetView>
  </sheetViews>
  <sheetFormatPr defaultColWidth="11" defaultRowHeight="15.75"/>
  <cols>
    <col min="1" max="1" width="24.625" bestFit="1" customWidth="1"/>
    <col min="3" max="3" width="27.25" bestFit="1" customWidth="1"/>
    <col min="5" max="5" width="38.25" bestFit="1" customWidth="1"/>
    <col min="7" max="7" width="38.75" bestFit="1" customWidth="1"/>
    <col min="8" max="8" width="9.875" customWidth="1"/>
    <col min="9" max="12" width="8" bestFit="1" customWidth="1"/>
    <col min="13" max="13" width="12.5" customWidth="1"/>
    <col min="14" max="14" width="56.375" bestFit="1" customWidth="1"/>
    <col min="15" max="15" width="16.375" bestFit="1" customWidth="1"/>
    <col min="21" max="21" width="12.75" bestFit="1" customWidth="1"/>
    <col min="22" max="22" width="30" bestFit="1" customWidth="1"/>
    <col min="23" max="23" width="12.75" style="126" bestFit="1" customWidth="1"/>
    <col min="24" max="24" width="23.375" bestFit="1" customWidth="1"/>
    <col min="25" max="25" width="17.125" customWidth="1"/>
  </cols>
  <sheetData>
    <row r="1" spans="1:25">
      <c r="A1" t="s">
        <v>72</v>
      </c>
      <c r="E1" t="s">
        <v>125</v>
      </c>
      <c r="G1" t="s">
        <v>50</v>
      </c>
      <c r="U1" t="s">
        <v>362</v>
      </c>
      <c r="V1" t="s">
        <v>363</v>
      </c>
      <c r="W1" s="126" t="s">
        <v>559</v>
      </c>
      <c r="X1" t="s">
        <v>553</v>
      </c>
      <c r="Y1" t="s">
        <v>554</v>
      </c>
    </row>
    <row r="2" spans="1:25">
      <c r="E2" t="s">
        <v>73</v>
      </c>
      <c r="G2" t="s">
        <v>75</v>
      </c>
      <c r="U2">
        <v>11006867</v>
      </c>
      <c r="V2" t="s">
        <v>364</v>
      </c>
      <c r="W2" s="126" t="s">
        <v>555</v>
      </c>
      <c r="X2" s="181">
        <f>_xlfn.NUMBERVALUE('DDB Request'!C11)</f>
        <v>0</v>
      </c>
      <c r="Y2" t="e">
        <f>IF(MATCH(_xlfn.NUMBERVALUE('DDB Request'!C11),Table2[[SpeedType ]],0),"No","")</f>
        <v>#N/A</v>
      </c>
    </row>
    <row r="3" spans="1:25">
      <c r="A3" t="s">
        <v>74</v>
      </c>
      <c r="C3" t="s">
        <v>75</v>
      </c>
      <c r="E3" t="s">
        <v>76</v>
      </c>
      <c r="G3" t="s">
        <v>77</v>
      </c>
      <c r="U3">
        <v>11006868</v>
      </c>
      <c r="V3" t="s">
        <v>365</v>
      </c>
      <c r="W3" s="126" t="s">
        <v>555</v>
      </c>
      <c r="X3" s="181">
        <f>_xlfn.NUMBERVALUE('DDB Request'!C12)</f>
        <v>0</v>
      </c>
      <c r="Y3" t="e">
        <f>IF(MATCH(_xlfn.NUMBERVALUE('DDB Request'!C12),Table2[[SpeedType ]],0),"No","")</f>
        <v>#N/A</v>
      </c>
    </row>
    <row r="4" spans="1:25">
      <c r="A4" t="s">
        <v>20</v>
      </c>
      <c r="C4" t="s">
        <v>77</v>
      </c>
      <c r="E4" t="s">
        <v>34</v>
      </c>
      <c r="U4">
        <v>11006869</v>
      </c>
      <c r="V4" t="s">
        <v>366</v>
      </c>
      <c r="W4" s="126" t="s">
        <v>555</v>
      </c>
      <c r="X4" s="181">
        <f>_xlfn.NUMBERVALUE('DDB Request'!C13)</f>
        <v>0</v>
      </c>
      <c r="Y4" t="e">
        <f>IF(MATCH(_xlfn.NUMBERVALUE('DDB Request'!C13),Table2[[SpeedType ]],0),"No","")</f>
        <v>#N/A</v>
      </c>
    </row>
    <row r="5" spans="1:25">
      <c r="A5" t="s">
        <v>78</v>
      </c>
      <c r="E5" t="s">
        <v>79</v>
      </c>
      <c r="U5">
        <v>11006870</v>
      </c>
      <c r="V5" t="s">
        <v>367</v>
      </c>
      <c r="W5" s="126" t="s">
        <v>555</v>
      </c>
      <c r="X5" s="181">
        <f>_xlfn.NUMBERVALUE('DDB Request'!C14)</f>
        <v>0</v>
      </c>
      <c r="Y5" t="e">
        <f>IF(MATCH(_xlfn.NUMBERVALUE('DDB Request'!C14),Table2[[SpeedType ]],0),"No","")</f>
        <v>#N/A</v>
      </c>
    </row>
    <row r="6" spans="1:25">
      <c r="A6" t="s">
        <v>21</v>
      </c>
      <c r="E6" t="s">
        <v>80</v>
      </c>
      <c r="U6">
        <v>11006871</v>
      </c>
      <c r="V6" t="s">
        <v>368</v>
      </c>
      <c r="W6" s="126" t="s">
        <v>555</v>
      </c>
      <c r="X6" s="181">
        <f>_xlfn.NUMBERVALUE('DDB Request'!C15)</f>
        <v>0</v>
      </c>
      <c r="Y6" t="e">
        <f>IF(MATCH(_xlfn.NUMBERVALUE('DDB Request'!C15),Table2[[SpeedType ]],0),"No","")</f>
        <v>#N/A</v>
      </c>
    </row>
    <row r="7" spans="1:25">
      <c r="A7" t="s">
        <v>22</v>
      </c>
      <c r="E7" t="s">
        <v>81</v>
      </c>
      <c r="U7">
        <v>11006872</v>
      </c>
      <c r="V7" t="s">
        <v>369</v>
      </c>
      <c r="W7" s="126" t="s">
        <v>555</v>
      </c>
      <c r="X7" s="181">
        <f>_xlfn.NUMBERVALUE('DDB Request'!C16)</f>
        <v>0</v>
      </c>
      <c r="Y7" t="e">
        <f>IF(MATCH(_xlfn.NUMBERVALUE('DDB Request'!C16),Table2[[SpeedType ]],0),"No","")</f>
        <v>#N/A</v>
      </c>
    </row>
    <row r="8" spans="1:25">
      <c r="A8" t="s">
        <v>23</v>
      </c>
      <c r="E8" t="s">
        <v>82</v>
      </c>
      <c r="U8">
        <v>11006873</v>
      </c>
      <c r="V8" t="s">
        <v>370</v>
      </c>
      <c r="W8" s="126" t="s">
        <v>555</v>
      </c>
      <c r="X8" s="181">
        <f>_xlfn.NUMBERVALUE('DDB Request'!C17)</f>
        <v>0</v>
      </c>
      <c r="Y8" t="e">
        <f>IF(MATCH(_xlfn.NUMBERVALUE('DDB Request'!C17),Table2[[SpeedType ]],0),"No","")</f>
        <v>#N/A</v>
      </c>
    </row>
    <row r="9" spans="1:25">
      <c r="A9" t="s">
        <v>24</v>
      </c>
      <c r="E9" t="s">
        <v>83</v>
      </c>
      <c r="U9">
        <v>11006874</v>
      </c>
      <c r="V9" t="s">
        <v>371</v>
      </c>
      <c r="W9" s="126" t="s">
        <v>555</v>
      </c>
      <c r="X9" s="181">
        <f>_xlfn.NUMBERVALUE('DDB Request'!C18)</f>
        <v>0</v>
      </c>
      <c r="Y9" t="e">
        <f>IF(MATCH(_xlfn.NUMBERVALUE('DDB Request'!C18),Table2[[SpeedType ]],0),"No","")</f>
        <v>#N/A</v>
      </c>
    </row>
    <row r="10" spans="1:25">
      <c r="A10" t="s">
        <v>84</v>
      </c>
      <c r="E10" t="s">
        <v>85</v>
      </c>
      <c r="U10">
        <v>11006888</v>
      </c>
      <c r="V10" t="s">
        <v>372</v>
      </c>
      <c r="W10" s="126" t="s">
        <v>555</v>
      </c>
      <c r="X10" s="181">
        <f>_xlfn.NUMBERVALUE('DDB Request'!C19)</f>
        <v>0</v>
      </c>
      <c r="Y10" t="e">
        <f>IF(MATCH(_xlfn.NUMBERVALUE('DDB Request'!C19),Table2[[SpeedType ]],0),"No","")</f>
        <v>#N/A</v>
      </c>
    </row>
    <row r="11" spans="1:25">
      <c r="A11" t="s">
        <v>25</v>
      </c>
      <c r="U11">
        <v>11006889</v>
      </c>
      <c r="V11" t="s">
        <v>373</v>
      </c>
      <c r="W11" s="126" t="s">
        <v>555</v>
      </c>
      <c r="X11" s="181">
        <f>_xlfn.NUMBERVALUE('DDB Request'!C20)</f>
        <v>0</v>
      </c>
      <c r="Y11" t="e">
        <f>IF(MATCH(_xlfn.NUMBERVALUE('DDB Request'!C20),Table2[[SpeedType ]],0),"No","")</f>
        <v>#N/A</v>
      </c>
    </row>
    <row r="12" spans="1:25">
      <c r="U12">
        <v>11006890</v>
      </c>
      <c r="V12" t="s">
        <v>374</v>
      </c>
      <c r="W12" s="126" t="s">
        <v>555</v>
      </c>
      <c r="X12" s="181">
        <f>_xlfn.NUMBERVALUE('DDB Request'!C21)</f>
        <v>0</v>
      </c>
      <c r="Y12" t="e">
        <f>IF(MATCH(_xlfn.NUMBERVALUE('DDB Request'!C21),Table2[[SpeedType ]],0),"No","")</f>
        <v>#N/A</v>
      </c>
    </row>
    <row r="13" spans="1:25">
      <c r="A13" s="243" t="s">
        <v>120</v>
      </c>
      <c r="B13" s="243"/>
      <c r="C13" s="243"/>
      <c r="E13" s="31" t="s">
        <v>136</v>
      </c>
      <c r="G13" s="31" t="s">
        <v>178</v>
      </c>
      <c r="H13" s="92" t="s">
        <v>208</v>
      </c>
      <c r="U13">
        <v>11006891</v>
      </c>
      <c r="V13" t="s">
        <v>375</v>
      </c>
      <c r="W13" s="126" t="s">
        <v>555</v>
      </c>
      <c r="X13" s="181">
        <f>_xlfn.NUMBERVALUE('DDB Request'!C22)</f>
        <v>0</v>
      </c>
      <c r="Y13" t="e">
        <f>IF(MATCH(_xlfn.NUMBERVALUE('DDB Request'!C22),Table2[[SpeedType ]],0),"No","")</f>
        <v>#N/A</v>
      </c>
    </row>
    <row r="14" spans="1:25">
      <c r="A14" s="31" t="s">
        <v>118</v>
      </c>
      <c r="C14" s="31" t="s">
        <v>257</v>
      </c>
      <c r="E14" t="s">
        <v>210</v>
      </c>
      <c r="F14" t="s">
        <v>137</v>
      </c>
      <c r="G14" t="s">
        <v>179</v>
      </c>
      <c r="U14">
        <v>11006920</v>
      </c>
      <c r="V14" t="s">
        <v>376</v>
      </c>
      <c r="W14" s="126" t="s">
        <v>555</v>
      </c>
      <c r="X14" s="181">
        <f>_xlfn.NUMBERVALUE('DDB Request'!C23)</f>
        <v>0</v>
      </c>
      <c r="Y14" t="e">
        <f>IF(MATCH(_xlfn.NUMBERVALUE('DDB Request'!C23),Table2[[SpeedType ]],0),"No","")</f>
        <v>#N/A</v>
      </c>
    </row>
    <row r="15" spans="1:25">
      <c r="A15" t="s">
        <v>86</v>
      </c>
      <c r="C15" t="s">
        <v>20</v>
      </c>
      <c r="E15" t="s">
        <v>211</v>
      </c>
      <c r="F15" t="s">
        <v>138</v>
      </c>
      <c r="G15" t="s">
        <v>180</v>
      </c>
      <c r="U15">
        <v>11006921</v>
      </c>
      <c r="V15" t="s">
        <v>377</v>
      </c>
      <c r="W15" s="126" t="s">
        <v>555</v>
      </c>
      <c r="X15" s="181">
        <f>_xlfn.NUMBERVALUE('DDB Request'!C24)</f>
        <v>0</v>
      </c>
      <c r="Y15" t="e">
        <f>IF(MATCH(_xlfn.NUMBERVALUE('DDB Request'!C24),Table2[[SpeedType ]],0),"No","")</f>
        <v>#N/A</v>
      </c>
    </row>
    <row r="16" spans="1:25">
      <c r="A16" t="s">
        <v>87</v>
      </c>
      <c r="C16" t="s">
        <v>21</v>
      </c>
      <c r="E16" t="s">
        <v>212</v>
      </c>
      <c r="F16" t="s">
        <v>139</v>
      </c>
      <c r="G16" t="s">
        <v>181</v>
      </c>
      <c r="U16">
        <v>11006922</v>
      </c>
      <c r="V16" t="s">
        <v>378</v>
      </c>
      <c r="W16" s="126" t="s">
        <v>555</v>
      </c>
      <c r="X16" s="181">
        <f>_xlfn.NUMBERVALUE('DDB Request'!C25)</f>
        <v>0</v>
      </c>
      <c r="Y16" t="e">
        <f>IF(MATCH(_xlfn.NUMBERVALUE('DDB Request'!C25),Table2[[SpeedType ]],0),"No","")</f>
        <v>#N/A</v>
      </c>
    </row>
    <row r="17" spans="1:25">
      <c r="A17" t="s">
        <v>88</v>
      </c>
      <c r="C17" t="s">
        <v>22</v>
      </c>
      <c r="E17" t="s">
        <v>213</v>
      </c>
      <c r="F17" t="s">
        <v>140</v>
      </c>
      <c r="G17" s="31" t="s">
        <v>182</v>
      </c>
      <c r="U17">
        <v>11006923</v>
      </c>
      <c r="V17" t="s">
        <v>379</v>
      </c>
      <c r="W17" s="126" t="s">
        <v>555</v>
      </c>
      <c r="X17" s="181">
        <f>_xlfn.NUMBERVALUE('DDB Request'!C26)</f>
        <v>0</v>
      </c>
      <c r="Y17" t="e">
        <f>IF(MATCH(_xlfn.NUMBERVALUE('DDB Request'!C26),Table2[[SpeedType ]],0),"No","")</f>
        <v>#N/A</v>
      </c>
    </row>
    <row r="18" spans="1:25">
      <c r="A18" t="s">
        <v>89</v>
      </c>
      <c r="C18" t="s">
        <v>23</v>
      </c>
      <c r="E18" t="s">
        <v>214</v>
      </c>
      <c r="F18" t="s">
        <v>141</v>
      </c>
      <c r="G18" s="31" t="s">
        <v>183</v>
      </c>
      <c r="H18" s="31" t="s">
        <v>191</v>
      </c>
      <c r="I18" s="31" t="s">
        <v>192</v>
      </c>
      <c r="J18" s="31" t="s">
        <v>204</v>
      </c>
      <c r="K18" s="31" t="s">
        <v>205</v>
      </c>
      <c r="L18" s="31" t="s">
        <v>207</v>
      </c>
      <c r="U18">
        <v>11006924</v>
      </c>
      <c r="V18" t="s">
        <v>380</v>
      </c>
      <c r="W18" s="126" t="s">
        <v>555</v>
      </c>
      <c r="X18" s="181">
        <f>_xlfn.NUMBERVALUE('DDB Request'!C27)</f>
        <v>0</v>
      </c>
      <c r="Y18" t="e">
        <f>IF(MATCH(_xlfn.NUMBERVALUE('DDB Request'!C27),Table2[[SpeedType ]],0),"No","")</f>
        <v>#N/A</v>
      </c>
    </row>
    <row r="19" spans="1:25">
      <c r="A19" t="s">
        <v>90</v>
      </c>
      <c r="C19" t="s">
        <v>24</v>
      </c>
      <c r="E19" t="s">
        <v>215</v>
      </c>
      <c r="F19" t="s">
        <v>142</v>
      </c>
      <c r="G19" s="93" t="s">
        <v>184</v>
      </c>
      <c r="H19" s="93">
        <v>0.13</v>
      </c>
      <c r="I19" s="94">
        <v>0.25</v>
      </c>
      <c r="J19" s="95">
        <v>4500</v>
      </c>
      <c r="K19" s="95">
        <v>5300</v>
      </c>
      <c r="L19" s="95">
        <v>6350</v>
      </c>
      <c r="U19">
        <v>11007032</v>
      </c>
      <c r="V19" t="s">
        <v>381</v>
      </c>
      <c r="W19" s="126" t="s">
        <v>555</v>
      </c>
      <c r="X19" s="181">
        <f>_xlfn.NUMBERVALUE('DDB Request'!C28)</f>
        <v>0</v>
      </c>
      <c r="Y19" t="e">
        <f>IF(MATCH(_xlfn.NUMBERVALUE('DDB Request'!C28),Table2[[SpeedType ]],0),"No","")</f>
        <v>#N/A</v>
      </c>
    </row>
    <row r="20" spans="1:25">
      <c r="A20" t="s">
        <v>92</v>
      </c>
      <c r="C20" t="s">
        <v>25</v>
      </c>
      <c r="E20" t="s">
        <v>216</v>
      </c>
      <c r="F20" t="s">
        <v>143</v>
      </c>
      <c r="G20" s="93" t="s">
        <v>185</v>
      </c>
      <c r="H20" s="93">
        <v>0.25</v>
      </c>
      <c r="I20" s="94">
        <v>0.5</v>
      </c>
      <c r="J20" s="95">
        <v>9000</v>
      </c>
      <c r="K20" s="95">
        <v>10600</v>
      </c>
      <c r="L20" s="95">
        <v>12700</v>
      </c>
      <c r="U20">
        <v>11007033</v>
      </c>
      <c r="V20" t="s">
        <v>382</v>
      </c>
      <c r="W20" s="126" t="s">
        <v>555</v>
      </c>
      <c r="X20" s="181">
        <f>_xlfn.NUMBERVALUE('DDB Request'!C29)</f>
        <v>0</v>
      </c>
      <c r="Y20" t="e">
        <f>IF(MATCH(_xlfn.NUMBERVALUE('DDB Request'!C29),Table2[[SpeedType ]],0),"No","")</f>
        <v>#N/A</v>
      </c>
    </row>
    <row r="21" spans="1:25">
      <c r="A21" t="s">
        <v>93</v>
      </c>
      <c r="E21" t="s">
        <v>217</v>
      </c>
      <c r="F21" t="s">
        <v>144</v>
      </c>
      <c r="G21" s="93" t="s">
        <v>186</v>
      </c>
      <c r="H21" s="93">
        <v>0.38</v>
      </c>
      <c r="I21" s="94">
        <v>0.75</v>
      </c>
      <c r="J21" s="95">
        <v>13500</v>
      </c>
      <c r="K21" s="95">
        <v>15900</v>
      </c>
      <c r="L21" s="95">
        <v>19050</v>
      </c>
      <c r="U21">
        <v>11007034</v>
      </c>
      <c r="V21" t="s">
        <v>383</v>
      </c>
      <c r="W21" s="126" t="s">
        <v>555</v>
      </c>
      <c r="X21" s="181">
        <f>_xlfn.NUMBERVALUE('DDB Request'!C30)</f>
        <v>0</v>
      </c>
      <c r="Y21" t="e">
        <f>IF(MATCH(_xlfn.NUMBERVALUE('DDB Request'!C30),Table2[[SpeedType ]],0),"No","")</f>
        <v>#N/A</v>
      </c>
    </row>
    <row r="22" spans="1:25">
      <c r="A22" t="s">
        <v>95</v>
      </c>
      <c r="E22" t="s">
        <v>218</v>
      </c>
      <c r="F22" t="s">
        <v>145</v>
      </c>
      <c r="G22" s="93" t="s">
        <v>187</v>
      </c>
      <c r="H22" s="93">
        <v>0.5</v>
      </c>
      <c r="I22" s="94">
        <v>1</v>
      </c>
      <c r="J22" s="95">
        <v>18000</v>
      </c>
      <c r="K22" s="95">
        <v>21200</v>
      </c>
      <c r="L22" s="95">
        <v>25400</v>
      </c>
      <c r="U22">
        <v>11007035</v>
      </c>
      <c r="V22" t="s">
        <v>384</v>
      </c>
      <c r="W22" s="126" t="s">
        <v>555</v>
      </c>
      <c r="X22" s="181">
        <f>_xlfn.NUMBERVALUE('DDB Request'!C31)</f>
        <v>0</v>
      </c>
      <c r="Y22" t="e">
        <f>IF(MATCH(_xlfn.NUMBERVALUE('DDB Request'!C31),Table2[[SpeedType ]],0),"No","")</f>
        <v>#N/A</v>
      </c>
    </row>
    <row r="23" spans="1:25">
      <c r="A23" t="s">
        <v>97</v>
      </c>
      <c r="E23" t="s">
        <v>219</v>
      </c>
      <c r="F23" t="s">
        <v>146</v>
      </c>
      <c r="G23" t="s">
        <v>188</v>
      </c>
      <c r="U23">
        <v>11006880</v>
      </c>
      <c r="V23" t="s">
        <v>385</v>
      </c>
      <c r="W23" s="126" t="s">
        <v>555</v>
      </c>
      <c r="X23" s="181">
        <f>_xlfn.NUMBERVALUE('DDB Request'!C32)</f>
        <v>0</v>
      </c>
      <c r="Y23" t="e">
        <f>IF(MATCH(_xlfn.NUMBERVALUE('DDB Request'!C32),Table2[[SpeedType ]],0),"No","")</f>
        <v>#N/A</v>
      </c>
    </row>
    <row r="24" spans="1:25">
      <c r="A24" t="s">
        <v>98</v>
      </c>
      <c r="E24" t="s">
        <v>220</v>
      </c>
      <c r="F24" t="s">
        <v>147</v>
      </c>
      <c r="G24" s="31" t="s">
        <v>189</v>
      </c>
      <c r="U24">
        <v>11006881</v>
      </c>
      <c r="V24" t="s">
        <v>386</v>
      </c>
      <c r="W24" s="126" t="s">
        <v>555</v>
      </c>
      <c r="X24" s="181">
        <f>_xlfn.NUMBERVALUE('DDB Request'!C33)</f>
        <v>0</v>
      </c>
      <c r="Y24" t="e">
        <f>IF(MATCH(_xlfn.NUMBERVALUE('DDB Request'!C33),Table2[[SpeedType ]],0),"No","")</f>
        <v>#N/A</v>
      </c>
    </row>
    <row r="25" spans="1:25">
      <c r="A25" t="s">
        <v>53</v>
      </c>
      <c r="E25" t="s">
        <v>221</v>
      </c>
      <c r="F25" t="s">
        <v>148</v>
      </c>
      <c r="G25" s="31" t="s">
        <v>190</v>
      </c>
      <c r="H25" s="31" t="s">
        <v>191</v>
      </c>
      <c r="I25" s="31" t="s">
        <v>192</v>
      </c>
      <c r="J25" s="31" t="s">
        <v>204</v>
      </c>
      <c r="K25" s="31" t="s">
        <v>205</v>
      </c>
      <c r="L25" s="31" t="s">
        <v>207</v>
      </c>
      <c r="U25">
        <v>11006882</v>
      </c>
      <c r="V25" t="s">
        <v>387</v>
      </c>
      <c r="W25" s="126" t="s">
        <v>555</v>
      </c>
      <c r="X25" s="181">
        <f>_xlfn.NUMBERVALUE('DDB Request'!C34)</f>
        <v>0</v>
      </c>
      <c r="Y25" t="e">
        <f>IF(MATCH(_xlfn.NUMBERVALUE('DDB Request'!C34),Table2[[SpeedType ]],0),"No","")</f>
        <v>#N/A</v>
      </c>
    </row>
    <row r="26" spans="1:25">
      <c r="A26" t="s">
        <v>99</v>
      </c>
      <c r="E26" t="s">
        <v>222</v>
      </c>
      <c r="F26" t="s">
        <v>149</v>
      </c>
      <c r="G26" s="93" t="s">
        <v>193</v>
      </c>
      <c r="H26" s="93">
        <v>0.25</v>
      </c>
      <c r="I26" s="94">
        <v>0.25</v>
      </c>
      <c r="J26" s="95">
        <v>9000</v>
      </c>
      <c r="K26" s="95">
        <v>10600</v>
      </c>
      <c r="L26" s="95">
        <v>12700</v>
      </c>
      <c r="U26">
        <v>11006883</v>
      </c>
      <c r="V26" t="s">
        <v>388</v>
      </c>
      <c r="W26" s="126" t="s">
        <v>555</v>
      </c>
      <c r="X26" s="181">
        <f>_xlfn.NUMBERVALUE('DDB Request'!C35)</f>
        <v>0</v>
      </c>
      <c r="Y26" t="e">
        <f>IF(MATCH(_xlfn.NUMBERVALUE('DDB Request'!C35),Table2[[SpeedType ]],0),"No","")</f>
        <v>#N/A</v>
      </c>
    </row>
    <row r="27" spans="1:25">
      <c r="A27" t="s">
        <v>101</v>
      </c>
      <c r="E27" t="s">
        <v>223</v>
      </c>
      <c r="F27" t="s">
        <v>150</v>
      </c>
      <c r="G27" s="93" t="s">
        <v>194</v>
      </c>
      <c r="H27" s="93">
        <v>0.5</v>
      </c>
      <c r="I27" s="94">
        <v>0.5</v>
      </c>
      <c r="J27" s="95">
        <v>18000</v>
      </c>
      <c r="K27" s="95">
        <v>21200</v>
      </c>
      <c r="L27" s="95">
        <v>25400</v>
      </c>
      <c r="U27">
        <v>11007701</v>
      </c>
      <c r="V27" t="s">
        <v>389</v>
      </c>
      <c r="W27" s="126" t="s">
        <v>555</v>
      </c>
      <c r="X27" s="181">
        <f>_xlfn.NUMBERVALUE('DDB Request'!C36)</f>
        <v>0</v>
      </c>
      <c r="Y27" t="e">
        <f>IF(MATCH(_xlfn.NUMBERVALUE('DDB Request'!C36),Table2[[SpeedType ]],0),"No","")</f>
        <v>#N/A</v>
      </c>
    </row>
    <row r="28" spans="1:25">
      <c r="A28" t="s">
        <v>102</v>
      </c>
      <c r="E28" t="s">
        <v>224</v>
      </c>
      <c r="F28" t="s">
        <v>151</v>
      </c>
      <c r="G28" s="93" t="s">
        <v>195</v>
      </c>
      <c r="H28" s="93">
        <v>0.75</v>
      </c>
      <c r="I28" s="94">
        <v>0.75</v>
      </c>
      <c r="J28" s="95">
        <v>27000</v>
      </c>
      <c r="K28" s="95">
        <v>31800</v>
      </c>
      <c r="L28" s="95">
        <v>38100</v>
      </c>
      <c r="U28">
        <v>11006884</v>
      </c>
      <c r="V28" t="s">
        <v>390</v>
      </c>
      <c r="W28" s="126" t="s">
        <v>555</v>
      </c>
      <c r="X28" s="181">
        <f>_xlfn.NUMBERVALUE('DDB Request'!C37)</f>
        <v>0</v>
      </c>
      <c r="Y28" t="e">
        <f>IF(MATCH(_xlfn.NUMBERVALUE('DDB Request'!C37),Table2[[SpeedType ]],0),"No","")</f>
        <v>#N/A</v>
      </c>
    </row>
    <row r="29" spans="1:25">
      <c r="E29" t="s">
        <v>225</v>
      </c>
      <c r="F29" t="s">
        <v>152</v>
      </c>
      <c r="G29" s="93" t="s">
        <v>196</v>
      </c>
      <c r="H29" s="93">
        <v>1</v>
      </c>
      <c r="I29" s="94">
        <v>1</v>
      </c>
      <c r="J29" s="95">
        <v>36000</v>
      </c>
      <c r="K29" s="95">
        <v>42400</v>
      </c>
      <c r="L29" s="95">
        <v>50800</v>
      </c>
      <c r="U29">
        <v>11006885</v>
      </c>
      <c r="V29" t="s">
        <v>391</v>
      </c>
      <c r="W29" s="126" t="s">
        <v>555</v>
      </c>
      <c r="X29" s="181">
        <f>_xlfn.NUMBERVALUE('DDB Request'!C38)</f>
        <v>0</v>
      </c>
      <c r="Y29" t="e">
        <f>IF(MATCH(_xlfn.NUMBERVALUE('DDB Request'!C38),Table2[[SpeedType ]],0),"No","")</f>
        <v>#N/A</v>
      </c>
    </row>
    <row r="30" spans="1:25">
      <c r="A30" s="31" t="s">
        <v>121</v>
      </c>
      <c r="C30" s="31" t="s">
        <v>122</v>
      </c>
      <c r="E30" t="s">
        <v>226</v>
      </c>
      <c r="F30" t="s">
        <v>153</v>
      </c>
      <c r="G30" t="s">
        <v>197</v>
      </c>
      <c r="U30">
        <v>11006886</v>
      </c>
      <c r="V30" t="s">
        <v>392</v>
      </c>
      <c r="W30" s="126" t="s">
        <v>555</v>
      </c>
      <c r="X30" s="181">
        <f>_xlfn.NUMBERVALUE('DDB Request'!C39)</f>
        <v>0</v>
      </c>
      <c r="Y30" t="e">
        <f>IF(MATCH(_xlfn.NUMBERVALUE('DDB Request'!C39),Table2[[SpeedType ]],0),"No","")</f>
        <v>#N/A</v>
      </c>
    </row>
    <row r="31" spans="1:25">
      <c r="A31" t="s">
        <v>126</v>
      </c>
      <c r="C31" t="s">
        <v>131</v>
      </c>
      <c r="E31" t="s">
        <v>227</v>
      </c>
      <c r="F31" t="s">
        <v>154</v>
      </c>
      <c r="G31" t="s">
        <v>198</v>
      </c>
      <c r="U31">
        <v>11006887</v>
      </c>
      <c r="V31" t="s">
        <v>393</v>
      </c>
      <c r="W31" s="126" t="s">
        <v>555</v>
      </c>
      <c r="X31" s="181">
        <f>_xlfn.NUMBERVALUE('DDB Request'!C40)</f>
        <v>0</v>
      </c>
      <c r="Y31" t="e">
        <f>IF(MATCH(_xlfn.NUMBERVALUE('DDB Request'!C40),Table2[[SpeedType ]],0),"No","")</f>
        <v>#N/A</v>
      </c>
    </row>
    <row r="32" spans="1:25">
      <c r="A32" t="s">
        <v>258</v>
      </c>
      <c r="C32" t="s">
        <v>264</v>
      </c>
      <c r="E32" t="s">
        <v>228</v>
      </c>
      <c r="F32" t="s">
        <v>155</v>
      </c>
      <c r="G32" t="s">
        <v>199</v>
      </c>
      <c r="U32">
        <v>11007625</v>
      </c>
      <c r="V32" t="s">
        <v>394</v>
      </c>
      <c r="W32" s="126" t="s">
        <v>555</v>
      </c>
      <c r="X32" s="181">
        <f>_xlfn.NUMBERVALUE('DDB Request'!C41)</f>
        <v>0</v>
      </c>
      <c r="Y32" t="e">
        <f>IF(MATCH(_xlfn.NUMBERVALUE('DDB Request'!C41),Table2[[SpeedType ]],0),"No","")</f>
        <v>#N/A</v>
      </c>
    </row>
    <row r="33" spans="1:25">
      <c r="A33" t="s">
        <v>259</v>
      </c>
      <c r="C33" t="s">
        <v>265</v>
      </c>
      <c r="E33" t="s">
        <v>229</v>
      </c>
      <c r="F33" t="s">
        <v>156</v>
      </c>
      <c r="G33" t="s">
        <v>200</v>
      </c>
      <c r="U33">
        <v>11006892</v>
      </c>
      <c r="V33" t="s">
        <v>395</v>
      </c>
      <c r="W33" s="126" t="s">
        <v>555</v>
      </c>
      <c r="X33" s="181">
        <f>_xlfn.NUMBERVALUE('DDB Request'!C42)</f>
        <v>0</v>
      </c>
      <c r="Y33" t="e">
        <f>IF(MATCH(_xlfn.NUMBERVALUE('DDB Request'!C42),Table2[[SpeedType ]],0),"No","")</f>
        <v>#N/A</v>
      </c>
    </row>
    <row r="34" spans="1:25">
      <c r="A34" t="s">
        <v>127</v>
      </c>
      <c r="C34" t="s">
        <v>132</v>
      </c>
      <c r="E34" t="s">
        <v>230</v>
      </c>
      <c r="F34" t="s">
        <v>157</v>
      </c>
      <c r="G34" t="s">
        <v>201</v>
      </c>
      <c r="U34">
        <v>11006893</v>
      </c>
      <c r="V34" t="s">
        <v>396</v>
      </c>
      <c r="W34" s="126" t="s">
        <v>555</v>
      </c>
      <c r="X34" s="181">
        <f>_xlfn.NUMBERVALUE('DDB Request'!C43)</f>
        <v>0</v>
      </c>
      <c r="Y34" t="e">
        <f>IF(MATCH(_xlfn.NUMBERVALUE('DDB Request'!C43),Table2[[SpeedType ]],0),"No","")</f>
        <v>#N/A</v>
      </c>
    </row>
    <row r="35" spans="1:25">
      <c r="A35" t="s">
        <v>260</v>
      </c>
      <c r="C35" t="s">
        <v>266</v>
      </c>
      <c r="E35" t="s">
        <v>231</v>
      </c>
      <c r="F35" t="s">
        <v>158</v>
      </c>
      <c r="G35" s="31" t="s">
        <v>202</v>
      </c>
      <c r="N35" s="106" t="s">
        <v>273</v>
      </c>
      <c r="O35" s="106"/>
      <c r="P35" s="106"/>
      <c r="Q35" s="106"/>
      <c r="R35" s="106"/>
      <c r="U35">
        <v>11006894</v>
      </c>
      <c r="V35" t="s">
        <v>397</v>
      </c>
      <c r="W35" s="126" t="s">
        <v>555</v>
      </c>
      <c r="X35" s="181">
        <f>_xlfn.NUMBERVALUE('DDB Request'!C44)</f>
        <v>0</v>
      </c>
      <c r="Y35" t="e">
        <f>IF(MATCH(_xlfn.NUMBERVALUE('DDB Request'!C44),Table2[[SpeedType ]],0),"No","")</f>
        <v>#N/A</v>
      </c>
    </row>
    <row r="36" spans="1:25">
      <c r="A36" t="s">
        <v>313</v>
      </c>
      <c r="C36" t="s">
        <v>314</v>
      </c>
      <c r="E36" t="s">
        <v>232</v>
      </c>
      <c r="F36" t="s">
        <v>159</v>
      </c>
      <c r="G36" t="s">
        <v>203</v>
      </c>
      <c r="U36">
        <v>11006895</v>
      </c>
      <c r="V36" t="s">
        <v>398</v>
      </c>
      <c r="W36" s="126" t="s">
        <v>555</v>
      </c>
      <c r="X36" s="181">
        <f>_xlfn.NUMBERVALUE('DDB Request'!C45)</f>
        <v>0</v>
      </c>
      <c r="Y36" t="e">
        <f>IF(MATCH(_xlfn.NUMBERVALUE('DDB Request'!C45),Table2[[SpeedType ]],0),"No","")</f>
        <v>#N/A</v>
      </c>
    </row>
    <row r="37" spans="1:25">
      <c r="A37" t="s">
        <v>261</v>
      </c>
      <c r="C37" t="s">
        <v>267</v>
      </c>
      <c r="E37" t="s">
        <v>233</v>
      </c>
      <c r="F37" t="s">
        <v>160</v>
      </c>
      <c r="G37" s="31" t="s">
        <v>204</v>
      </c>
      <c r="J37" t="s">
        <v>253</v>
      </c>
      <c r="M37">
        <f>'L&amp;R Request'!B5</f>
        <v>0</v>
      </c>
      <c r="N37" t="e">
        <f>VLOOKUP(M37,E14:F54,2,FALSE)</f>
        <v>#N/A</v>
      </c>
      <c r="U37">
        <v>11006896</v>
      </c>
      <c r="V37" t="s">
        <v>399</v>
      </c>
      <c r="W37" s="126" t="s">
        <v>555</v>
      </c>
      <c r="X37" s="181">
        <f>_xlfn.NUMBERVALUE('DDB Request'!C46)</f>
        <v>0</v>
      </c>
      <c r="Y37" t="e">
        <f>IF(MATCH(_xlfn.NUMBERVALUE('DDB Request'!C46),Table2[[SpeedType ]],0),"No","")</f>
        <v>#N/A</v>
      </c>
    </row>
    <row r="38" spans="1:25">
      <c r="A38" t="s">
        <v>262</v>
      </c>
      <c r="C38" t="s">
        <v>268</v>
      </c>
      <c r="E38" t="s">
        <v>234</v>
      </c>
      <c r="F38" t="s">
        <v>161</v>
      </c>
      <c r="G38" s="93" t="s">
        <v>137</v>
      </c>
      <c r="H38" s="96">
        <v>4635</v>
      </c>
      <c r="U38">
        <v>11006897</v>
      </c>
      <c r="V38" t="s">
        <v>400</v>
      </c>
      <c r="W38" s="126" t="s">
        <v>555</v>
      </c>
      <c r="X38" s="181">
        <f>_xlfn.NUMBERVALUE('DDB Request'!C47)</f>
        <v>0</v>
      </c>
      <c r="Y38" t="e">
        <f>IF(MATCH(_xlfn.NUMBERVALUE('DDB Request'!C47),Table2[[SpeedType ]],0),"No","")</f>
        <v>#N/A</v>
      </c>
    </row>
    <row r="39" spans="1:25">
      <c r="A39" t="s">
        <v>128</v>
      </c>
      <c r="C39" t="s">
        <v>133</v>
      </c>
      <c r="E39" t="s">
        <v>235</v>
      </c>
      <c r="F39" t="s">
        <v>162</v>
      </c>
      <c r="G39" s="93" t="s">
        <v>138</v>
      </c>
      <c r="H39" s="105">
        <v>5665</v>
      </c>
      <c r="U39">
        <v>11006898</v>
      </c>
      <c r="V39" t="s">
        <v>401</v>
      </c>
      <c r="W39" s="126" t="s">
        <v>555</v>
      </c>
      <c r="X39" s="181">
        <f>_xlfn.NUMBERVALUE('DDB Request'!C48)</f>
        <v>0</v>
      </c>
      <c r="Y39" t="e">
        <f>IF(MATCH(_xlfn.NUMBERVALUE('DDB Request'!C48),Table2[[SpeedType ]],0),"No","")</f>
        <v>#N/A</v>
      </c>
    </row>
    <row r="40" spans="1:25">
      <c r="A40" t="s">
        <v>103</v>
      </c>
      <c r="C40" t="s">
        <v>103</v>
      </c>
      <c r="E40" t="s">
        <v>236</v>
      </c>
      <c r="F40" t="s">
        <v>163</v>
      </c>
      <c r="G40" s="93" t="s">
        <v>139</v>
      </c>
      <c r="H40" s="96">
        <v>4635</v>
      </c>
      <c r="N40" s="31" t="s">
        <v>123</v>
      </c>
      <c r="U40">
        <v>11006899</v>
      </c>
      <c r="V40" t="s">
        <v>402</v>
      </c>
      <c r="W40" s="126" t="s">
        <v>555</v>
      </c>
      <c r="X40" s="181">
        <f>_xlfn.NUMBERVALUE('DDB Request'!C49)</f>
        <v>0</v>
      </c>
      <c r="Y40" t="e">
        <f>IF(MATCH(_xlfn.NUMBERVALUE('DDB Request'!C49),Table2[[SpeedType ]],0),"No","")</f>
        <v>#N/A</v>
      </c>
    </row>
    <row r="41" spans="1:25">
      <c r="A41" t="s">
        <v>129</v>
      </c>
      <c r="C41" t="s">
        <v>134</v>
      </c>
      <c r="E41" t="s">
        <v>237</v>
      </c>
      <c r="F41" t="s">
        <v>164</v>
      </c>
      <c r="G41" s="93" t="s">
        <v>146</v>
      </c>
      <c r="H41" s="96">
        <v>4635</v>
      </c>
      <c r="N41" t="s">
        <v>342</v>
      </c>
      <c r="U41">
        <v>11006904</v>
      </c>
      <c r="V41" t="s">
        <v>403</v>
      </c>
      <c r="W41" s="126" t="s">
        <v>555</v>
      </c>
      <c r="X41" s="181">
        <f>_xlfn.NUMBERVALUE('DDB Request'!C50)</f>
        <v>0</v>
      </c>
      <c r="Y41" t="e">
        <f>IF(MATCH(_xlfn.NUMBERVALUE('DDB Request'!C50),Table2[[SpeedType ]],0),"No","")</f>
        <v>#N/A</v>
      </c>
    </row>
    <row r="42" spans="1:25">
      <c r="A42" t="s">
        <v>263</v>
      </c>
      <c r="C42" t="s">
        <v>269</v>
      </c>
      <c r="E42" t="s">
        <v>238</v>
      </c>
      <c r="F42" t="s">
        <v>165</v>
      </c>
      <c r="G42" s="93" t="s">
        <v>149</v>
      </c>
      <c r="H42" s="96">
        <v>4635</v>
      </c>
      <c r="N42" t="s">
        <v>343</v>
      </c>
      <c r="U42">
        <v>11006905</v>
      </c>
      <c r="V42" t="s">
        <v>404</v>
      </c>
      <c r="W42" s="126" t="s">
        <v>555</v>
      </c>
      <c r="X42" s="181">
        <f>_xlfn.NUMBERVALUE('DDB Request'!C51)</f>
        <v>0</v>
      </c>
      <c r="Y42" t="e">
        <f>IF(MATCH(_xlfn.NUMBERVALUE('DDB Request'!C51),Table2[[SpeedType ]],0),"No","")</f>
        <v>#N/A</v>
      </c>
    </row>
    <row r="43" spans="1:25">
      <c r="A43" t="s">
        <v>311</v>
      </c>
      <c r="C43" t="s">
        <v>312</v>
      </c>
      <c r="E43" t="s">
        <v>239</v>
      </c>
      <c r="F43" t="s">
        <v>166</v>
      </c>
      <c r="G43" s="93" t="s">
        <v>151</v>
      </c>
      <c r="H43" s="96">
        <v>4635</v>
      </c>
      <c r="U43">
        <v>11006906</v>
      </c>
      <c r="V43" t="s">
        <v>405</v>
      </c>
      <c r="W43" s="126" t="s">
        <v>555</v>
      </c>
      <c r="X43" s="181">
        <f>_xlfn.NUMBERVALUE('DDB Request'!C52)</f>
        <v>0</v>
      </c>
      <c r="Y43" t="e">
        <f>IF(MATCH(_xlfn.NUMBERVALUE('DDB Request'!C52),Table2[[SpeedType ]],0),"No","")</f>
        <v>#N/A</v>
      </c>
    </row>
    <row r="44" spans="1:25">
      <c r="A44" t="s">
        <v>130</v>
      </c>
      <c r="C44" t="s">
        <v>135</v>
      </c>
      <c r="E44" t="s">
        <v>240</v>
      </c>
      <c r="F44" t="s">
        <v>167</v>
      </c>
      <c r="G44" s="93" t="s">
        <v>145</v>
      </c>
      <c r="H44" s="96">
        <v>4635</v>
      </c>
      <c r="I44" s="98" t="s">
        <v>254</v>
      </c>
      <c r="N44" s="31" t="s">
        <v>345</v>
      </c>
      <c r="O44" s="31" t="s">
        <v>1687</v>
      </c>
      <c r="P44" t="s">
        <v>1688</v>
      </c>
      <c r="U44">
        <v>11006907</v>
      </c>
      <c r="V44" t="s">
        <v>406</v>
      </c>
      <c r="W44" s="126" t="s">
        <v>555</v>
      </c>
      <c r="X44" s="181">
        <f>_xlfn.NUMBERVALUE('DDB Request'!C53)</f>
        <v>0</v>
      </c>
      <c r="Y44" t="e">
        <f>IF(MATCH(_xlfn.NUMBERVALUE('DDB Request'!C53),Table2[[SpeedType ]],0),"No","")</f>
        <v>#N/A</v>
      </c>
    </row>
    <row r="45" spans="1:25">
      <c r="A45" t="s">
        <v>325</v>
      </c>
      <c r="C45" s="126" t="s">
        <v>326</v>
      </c>
      <c r="E45" t="s">
        <v>241</v>
      </c>
      <c r="F45" t="s">
        <v>168</v>
      </c>
      <c r="G45" s="93" t="s">
        <v>152</v>
      </c>
      <c r="H45" s="105">
        <v>5665</v>
      </c>
      <c r="N45" t="s">
        <v>349</v>
      </c>
      <c r="O45">
        <v>0</v>
      </c>
      <c r="U45">
        <v>11006908</v>
      </c>
      <c r="V45" t="s">
        <v>407</v>
      </c>
      <c r="W45" s="126" t="s">
        <v>555</v>
      </c>
      <c r="X45" s="181">
        <f>_xlfn.NUMBERVALUE('DDB Request'!C54)</f>
        <v>0</v>
      </c>
      <c r="Y45" t="e">
        <f>IF(MATCH(_xlfn.NUMBERVALUE('DDB Request'!C54),Table2[[SpeedType ]],0),"No","")</f>
        <v>#N/A</v>
      </c>
    </row>
    <row r="46" spans="1:25">
      <c r="A46" t="s">
        <v>15</v>
      </c>
      <c r="C46" t="s">
        <v>15</v>
      </c>
      <c r="E46" t="s">
        <v>242</v>
      </c>
      <c r="F46" t="s">
        <v>169</v>
      </c>
      <c r="G46" s="93" t="s">
        <v>155</v>
      </c>
      <c r="H46" s="105">
        <v>5665</v>
      </c>
      <c r="N46" t="s">
        <v>360</v>
      </c>
      <c r="O46" s="152">
        <v>0.29399999999999998</v>
      </c>
      <c r="U46">
        <v>11006909</v>
      </c>
      <c r="V46" t="s">
        <v>408</v>
      </c>
      <c r="W46" s="126" t="s">
        <v>555</v>
      </c>
      <c r="X46" s="181">
        <f>_xlfn.NUMBERVALUE('DDB Request'!C55)</f>
        <v>0</v>
      </c>
      <c r="Y46" t="e">
        <f>IF(MATCH(_xlfn.NUMBERVALUE('DDB Request'!C55),Table2[[SpeedType ]],0),"No","")</f>
        <v>#N/A</v>
      </c>
    </row>
    <row r="47" spans="1:25">
      <c r="A47" t="s">
        <v>16</v>
      </c>
      <c r="C47" t="s">
        <v>16</v>
      </c>
      <c r="E47" t="s">
        <v>243</v>
      </c>
      <c r="F47" t="s">
        <v>170</v>
      </c>
      <c r="G47" s="93" t="s">
        <v>156</v>
      </c>
      <c r="H47" s="96">
        <v>4635</v>
      </c>
      <c r="N47" t="s">
        <v>361</v>
      </c>
      <c r="O47" s="152">
        <v>0.379</v>
      </c>
      <c r="U47">
        <v>11006910</v>
      </c>
      <c r="V47" t="s">
        <v>409</v>
      </c>
      <c r="W47" s="126" t="s">
        <v>555</v>
      </c>
      <c r="X47" s="181">
        <f>_xlfn.NUMBERVALUE('DDB Request'!C56)</f>
        <v>0</v>
      </c>
      <c r="Y47" t="e">
        <f>IF(MATCH(_xlfn.NUMBERVALUE('DDB Request'!C56),Table2[[SpeedType ]],0),"No","")</f>
        <v>#N/A</v>
      </c>
    </row>
    <row r="48" spans="1:25">
      <c r="A48" t="s">
        <v>17</v>
      </c>
      <c r="C48" t="s">
        <v>18</v>
      </c>
      <c r="E48" t="s">
        <v>244</v>
      </c>
      <c r="F48" t="s">
        <v>171</v>
      </c>
      <c r="G48" s="99" t="s">
        <v>158</v>
      </c>
      <c r="H48" s="100">
        <v>4635</v>
      </c>
      <c r="I48" s="98" t="s">
        <v>255</v>
      </c>
      <c r="N48" t="s">
        <v>550</v>
      </c>
      <c r="O48" s="152">
        <v>9.9000000000000005E-2</v>
      </c>
      <c r="U48">
        <v>11006911</v>
      </c>
      <c r="V48" t="s">
        <v>410</v>
      </c>
      <c r="W48" s="126" t="s">
        <v>555</v>
      </c>
      <c r="X48" s="181">
        <f>_xlfn.NUMBERVALUE('DDB Request'!C57)</f>
        <v>0</v>
      </c>
      <c r="Y48" t="e">
        <f>IF(MATCH(_xlfn.NUMBERVALUE('DDB Request'!C57),Table2[[SpeedType ]],0),"No","")</f>
        <v>#N/A</v>
      </c>
    </row>
    <row r="49" spans="1:25">
      <c r="E49" t="s">
        <v>245</v>
      </c>
      <c r="F49" t="s">
        <v>172</v>
      </c>
      <c r="G49" s="99" t="s">
        <v>161</v>
      </c>
      <c r="H49" s="100">
        <v>4635</v>
      </c>
      <c r="I49" s="98" t="s">
        <v>255</v>
      </c>
      <c r="N49" t="s">
        <v>344</v>
      </c>
      <c r="O49" s="152">
        <v>1.7000000000000001E-2</v>
      </c>
      <c r="U49">
        <v>11006912</v>
      </c>
      <c r="V49" t="s">
        <v>411</v>
      </c>
      <c r="W49" s="126" t="s">
        <v>555</v>
      </c>
      <c r="X49" s="181">
        <f>_xlfn.NUMBERVALUE('DDB Request'!C58)</f>
        <v>0</v>
      </c>
      <c r="Y49" t="e">
        <f>IF(MATCH(_xlfn.NUMBERVALUE('DDB Request'!C58),Table2[[SpeedType ]],0),"No","")</f>
        <v>#N/A</v>
      </c>
    </row>
    <row r="50" spans="1:25">
      <c r="E50" t="s">
        <v>246</v>
      </c>
      <c r="F50" t="s">
        <v>173</v>
      </c>
      <c r="G50" s="93" t="s">
        <v>166</v>
      </c>
      <c r="H50" s="96">
        <v>4635</v>
      </c>
      <c r="N50" t="s">
        <v>564</v>
      </c>
      <c r="O50" s="152">
        <v>0.379</v>
      </c>
      <c r="U50">
        <v>11006913</v>
      </c>
      <c r="V50" t="s">
        <v>412</v>
      </c>
      <c r="W50" s="126" t="s">
        <v>555</v>
      </c>
      <c r="X50" s="181">
        <f>_xlfn.NUMBERVALUE('DDB Request'!C59)</f>
        <v>0</v>
      </c>
      <c r="Y50" t="e">
        <f>IF(MATCH(_xlfn.NUMBERVALUE('DDB Request'!C59),Table2[[SpeedType ]],0),"No","")</f>
        <v>#N/A</v>
      </c>
    </row>
    <row r="51" spans="1:25">
      <c r="E51" t="s">
        <v>247</v>
      </c>
      <c r="F51" t="s">
        <v>174</v>
      </c>
      <c r="G51" s="93" t="s">
        <v>170</v>
      </c>
      <c r="H51" s="96">
        <v>4635</v>
      </c>
      <c r="N51" t="s">
        <v>565</v>
      </c>
      <c r="O51" s="152">
        <v>0.16500000000000001</v>
      </c>
      <c r="U51">
        <v>11006914</v>
      </c>
      <c r="V51" t="s">
        <v>413</v>
      </c>
      <c r="W51" s="126" t="s">
        <v>555</v>
      </c>
      <c r="X51" s="181">
        <f>_xlfn.NUMBERVALUE('DDB Request'!C60)</f>
        <v>0</v>
      </c>
      <c r="Y51" t="e">
        <f>IF(MATCH(_xlfn.NUMBERVALUE('DDB Request'!C60),Table2[[SpeedType ]],0),"No","")</f>
        <v>#N/A</v>
      </c>
    </row>
    <row r="52" spans="1:25">
      <c r="A52" s="31" t="s">
        <v>104</v>
      </c>
      <c r="C52" s="31" t="s">
        <v>105</v>
      </c>
      <c r="E52" t="s">
        <v>248</v>
      </c>
      <c r="F52" t="s">
        <v>175</v>
      </c>
      <c r="G52" s="93" t="s">
        <v>171</v>
      </c>
      <c r="H52" s="96">
        <v>4635</v>
      </c>
      <c r="U52">
        <v>11006925</v>
      </c>
      <c r="V52" t="s">
        <v>414</v>
      </c>
      <c r="W52" s="126" t="s">
        <v>555</v>
      </c>
      <c r="X52" s="181">
        <f>_xlfn.NUMBERVALUE('DDB Request'!C61)</f>
        <v>0</v>
      </c>
      <c r="Y52" t="e">
        <f>IF(MATCH(_xlfn.NUMBERVALUE('DDB Request'!C61),Table2[[SpeedType ]],0),"No","")</f>
        <v>#N/A</v>
      </c>
    </row>
    <row r="53" spans="1:25">
      <c r="A53" t="s">
        <v>106</v>
      </c>
      <c r="C53" t="s">
        <v>106</v>
      </c>
      <c r="E53" t="s">
        <v>249</v>
      </c>
      <c r="F53" t="s">
        <v>176</v>
      </c>
      <c r="G53" s="93" t="s">
        <v>173</v>
      </c>
      <c r="H53" s="96">
        <v>4635</v>
      </c>
      <c r="N53" t="s">
        <v>556</v>
      </c>
      <c r="O53" s="152"/>
      <c r="U53">
        <v>11006926</v>
      </c>
      <c r="V53" t="s">
        <v>415</v>
      </c>
      <c r="W53" s="126" t="s">
        <v>555</v>
      </c>
      <c r="X53" s="181">
        <f>_xlfn.NUMBERVALUE('DDB Request'!C62)</f>
        <v>0</v>
      </c>
      <c r="Y53" t="e">
        <f>IF(MATCH(_xlfn.NUMBERVALUE('DDB Request'!C62),Table2[[SpeedType ]],0),"No","")</f>
        <v>#N/A</v>
      </c>
    </row>
    <row r="54" spans="1:25">
      <c r="A54" t="s">
        <v>107</v>
      </c>
      <c r="C54" t="s">
        <v>107</v>
      </c>
      <c r="E54" t="s">
        <v>250</v>
      </c>
      <c r="F54" t="s">
        <v>177</v>
      </c>
      <c r="G54" s="93" t="s">
        <v>174</v>
      </c>
      <c r="H54" s="105">
        <v>5665</v>
      </c>
      <c r="N54" t="s">
        <v>555</v>
      </c>
      <c r="O54" s="152"/>
      <c r="U54">
        <v>11006927</v>
      </c>
      <c r="V54" t="s">
        <v>416</v>
      </c>
      <c r="W54" s="126" t="s">
        <v>555</v>
      </c>
      <c r="X54" s="181">
        <f>_xlfn.NUMBERVALUE('DDB Request'!C63)</f>
        <v>0</v>
      </c>
      <c r="Y54" t="e">
        <f>IF(MATCH(_xlfn.NUMBERVALUE('DDB Request'!C63),Table2[[SpeedType ]],0),"No","")</f>
        <v>#N/A</v>
      </c>
    </row>
    <row r="55" spans="1:25">
      <c r="A55" s="126" t="s">
        <v>108</v>
      </c>
      <c r="B55" s="126"/>
      <c r="C55" s="126" t="s">
        <v>108</v>
      </c>
      <c r="G55" s="93" t="s">
        <v>175</v>
      </c>
      <c r="H55" s="96">
        <v>4635</v>
      </c>
      <c r="O55" s="152"/>
      <c r="U55">
        <v>11006928</v>
      </c>
      <c r="V55" t="s">
        <v>417</v>
      </c>
      <c r="W55" s="126" t="s">
        <v>555</v>
      </c>
      <c r="X55" s="181">
        <f>_xlfn.NUMBERVALUE('DDB Request'!C64)</f>
        <v>0</v>
      </c>
      <c r="Y55" t="e">
        <f>IF(MATCH(_xlfn.NUMBERVALUE('DDB Request'!C64),Table2[[SpeedType ]],0),"No","")</f>
        <v>#N/A</v>
      </c>
    </row>
    <row r="56" spans="1:25">
      <c r="A56" s="126" t="s">
        <v>109</v>
      </c>
      <c r="B56" s="126"/>
      <c r="C56" s="126" t="s">
        <v>109</v>
      </c>
      <c r="G56" s="93" t="s">
        <v>177</v>
      </c>
      <c r="H56" s="96">
        <v>4635</v>
      </c>
      <c r="O56" s="152"/>
      <c r="U56">
        <v>11006929</v>
      </c>
      <c r="V56" t="s">
        <v>418</v>
      </c>
      <c r="W56" s="126" t="s">
        <v>555</v>
      </c>
      <c r="X56" s="181">
        <f>_xlfn.NUMBERVALUE('DDB Request'!C65)</f>
        <v>0</v>
      </c>
      <c r="Y56" t="e">
        <f>IF(MATCH(_xlfn.NUMBERVALUE('DDB Request'!C65),Table2[[SpeedType ]],0),"No","")</f>
        <v>#N/A</v>
      </c>
    </row>
    <row r="57" spans="1:25">
      <c r="A57" s="126"/>
      <c r="B57" s="126"/>
      <c r="C57" s="126" t="s">
        <v>110</v>
      </c>
      <c r="G57" s="99" t="s">
        <v>176</v>
      </c>
      <c r="H57" s="96">
        <v>4635</v>
      </c>
      <c r="I57" t="s">
        <v>255</v>
      </c>
      <c r="U57">
        <v>11006875</v>
      </c>
      <c r="V57" t="s">
        <v>419</v>
      </c>
      <c r="W57" s="126" t="s">
        <v>555</v>
      </c>
      <c r="X57" s="181">
        <f>_xlfn.NUMBERVALUE('DDB Request'!C66)</f>
        <v>0</v>
      </c>
      <c r="Y57" t="e">
        <f>IF(MATCH(_xlfn.NUMBERVALUE('DDB Request'!C66),Table2[[SpeedType ]],0),"No","")</f>
        <v>#N/A</v>
      </c>
    </row>
    <row r="58" spans="1:25">
      <c r="A58" s="126"/>
      <c r="B58" s="126"/>
      <c r="C58" s="126" t="s">
        <v>111</v>
      </c>
      <c r="G58" s="31" t="s">
        <v>205</v>
      </c>
      <c r="H58" s="97"/>
      <c r="U58">
        <v>11006876</v>
      </c>
      <c r="V58" t="s">
        <v>420</v>
      </c>
      <c r="W58" s="126" t="s">
        <v>555</v>
      </c>
      <c r="X58" s="181">
        <f>_xlfn.NUMBERVALUE('DDB Request'!C67)</f>
        <v>0</v>
      </c>
      <c r="Y58" t="e">
        <f>IF(MATCH(_xlfn.NUMBERVALUE('DDB Request'!C67),Table2[[SpeedType ]],0),"No","")</f>
        <v>#N/A</v>
      </c>
    </row>
    <row r="59" spans="1:25">
      <c r="A59" s="126"/>
      <c r="B59" s="126"/>
      <c r="C59" s="126"/>
      <c r="G59" s="93" t="s">
        <v>206</v>
      </c>
      <c r="H59" s="96">
        <v>5460</v>
      </c>
      <c r="U59">
        <v>11006877</v>
      </c>
      <c r="V59" t="s">
        <v>421</v>
      </c>
      <c r="W59" s="126" t="s">
        <v>555</v>
      </c>
      <c r="X59" s="181">
        <f>_xlfn.NUMBERVALUE('DDB Request'!C68)</f>
        <v>0</v>
      </c>
      <c r="Y59" t="e">
        <f>IF(MATCH(_xlfn.NUMBERVALUE('DDB Request'!C68),Table2[[SpeedType ]],0),"No","")</f>
        <v>#N/A</v>
      </c>
    </row>
    <row r="60" spans="1:25">
      <c r="A60" s="244" t="s">
        <v>123</v>
      </c>
      <c r="B60" s="244"/>
      <c r="C60" s="244"/>
      <c r="G60" s="93" t="s">
        <v>153</v>
      </c>
      <c r="H60" s="96">
        <v>5460</v>
      </c>
      <c r="U60">
        <v>11006878</v>
      </c>
      <c r="V60" t="s">
        <v>422</v>
      </c>
      <c r="W60" s="126" t="s">
        <v>555</v>
      </c>
      <c r="X60" s="181">
        <f>_xlfn.NUMBERVALUE('DDB Request'!C69)</f>
        <v>0</v>
      </c>
      <c r="Y60" t="e">
        <f>IF(MATCH(_xlfn.NUMBERVALUE('DDB Request'!C69),Table2[[SpeedType ]],0),"No","")</f>
        <v>#N/A</v>
      </c>
    </row>
    <row r="61" spans="1:25">
      <c r="A61" s="31" t="s">
        <v>119</v>
      </c>
      <c r="B61" s="31"/>
      <c r="C61" s="126"/>
      <c r="G61" s="99" t="s">
        <v>157</v>
      </c>
      <c r="H61" s="100">
        <v>5460</v>
      </c>
      <c r="I61" t="s">
        <v>256</v>
      </c>
      <c r="U61">
        <v>11006879</v>
      </c>
      <c r="V61" t="s">
        <v>423</v>
      </c>
      <c r="W61" s="126" t="s">
        <v>555</v>
      </c>
      <c r="X61" s="181">
        <f>_xlfn.NUMBERVALUE('DDB Request'!C70)</f>
        <v>0</v>
      </c>
      <c r="Y61" t="e">
        <f>IF(MATCH(_xlfn.NUMBERVALUE('DDB Request'!C70),Table2[[SpeedType ]],0),"No","")</f>
        <v>#N/A</v>
      </c>
    </row>
    <row r="62" spans="1:25">
      <c r="A62" s="126" t="s">
        <v>86</v>
      </c>
      <c r="B62" s="126"/>
      <c r="C62" s="126"/>
      <c r="G62" s="93" t="s">
        <v>159</v>
      </c>
      <c r="H62" s="96">
        <v>5460</v>
      </c>
      <c r="U62">
        <v>11006900</v>
      </c>
      <c r="V62" t="s">
        <v>424</v>
      </c>
      <c r="W62" s="126" t="s">
        <v>555</v>
      </c>
      <c r="X62" s="181">
        <f>_xlfn.NUMBERVALUE('DDB Request'!C71)</f>
        <v>0</v>
      </c>
      <c r="Y62" t="e">
        <f>IF(MATCH(_xlfn.NUMBERVALUE('DDB Request'!C71),Table2[[SpeedType ]],0),"No","")</f>
        <v>#N/A</v>
      </c>
    </row>
    <row r="63" spans="1:25">
      <c r="A63" s="126" t="s">
        <v>87</v>
      </c>
      <c r="B63" s="126"/>
      <c r="C63" s="126"/>
      <c r="G63" s="93" t="s">
        <v>162</v>
      </c>
      <c r="H63" s="96">
        <v>5460</v>
      </c>
      <c r="U63">
        <v>11006901</v>
      </c>
      <c r="V63" t="s">
        <v>425</v>
      </c>
      <c r="W63" s="126" t="s">
        <v>555</v>
      </c>
      <c r="X63" s="181">
        <f>_xlfn.NUMBERVALUE('DDB Request'!C72)</f>
        <v>0</v>
      </c>
      <c r="Y63" t="e">
        <f>IF(MATCH(_xlfn.NUMBERVALUE('DDB Request'!C72),Table2[[SpeedType ]],0),"No","")</f>
        <v>#N/A</v>
      </c>
    </row>
    <row r="64" spans="1:25">
      <c r="A64" s="126" t="s">
        <v>88</v>
      </c>
      <c r="B64" s="126"/>
      <c r="C64" s="126"/>
      <c r="G64" s="99" t="s">
        <v>165</v>
      </c>
      <c r="H64" s="100">
        <v>5460</v>
      </c>
      <c r="I64" t="s">
        <v>255</v>
      </c>
      <c r="U64">
        <v>11006902</v>
      </c>
      <c r="V64" t="s">
        <v>426</v>
      </c>
      <c r="W64" s="126" t="s">
        <v>555</v>
      </c>
      <c r="X64" s="181">
        <f>_xlfn.NUMBERVALUE('DDB Request'!C73)</f>
        <v>0</v>
      </c>
      <c r="Y64" t="e">
        <f>IF(MATCH(_xlfn.NUMBERVALUE('DDB Request'!C73),Table2[[SpeedType ]],0),"No","")</f>
        <v>#N/A</v>
      </c>
    </row>
    <row r="65" spans="1:25">
      <c r="A65" s="126" t="s">
        <v>89</v>
      </c>
      <c r="B65" s="126"/>
      <c r="C65" s="126"/>
      <c r="G65" s="93" t="s">
        <v>168</v>
      </c>
      <c r="H65" s="96">
        <v>5460</v>
      </c>
      <c r="U65">
        <v>11006903</v>
      </c>
      <c r="V65" t="s">
        <v>427</v>
      </c>
      <c r="W65" s="126" t="s">
        <v>555</v>
      </c>
      <c r="X65" s="181">
        <f>_xlfn.NUMBERVALUE('DDB Request'!C74)</f>
        <v>0</v>
      </c>
      <c r="Y65" t="e">
        <f>IF(MATCH(_xlfn.NUMBERVALUE('DDB Request'!C74),Table2[[SpeedType ]],0),"No","")</f>
        <v>#N/A</v>
      </c>
    </row>
    <row r="66" spans="1:25">
      <c r="A66" s="126" t="s">
        <v>91</v>
      </c>
      <c r="B66" s="126"/>
      <c r="C66" s="31" t="s">
        <v>124</v>
      </c>
      <c r="G66" s="93" t="s">
        <v>169</v>
      </c>
      <c r="H66" s="96">
        <v>5460</v>
      </c>
      <c r="U66">
        <v>11006937</v>
      </c>
      <c r="V66" t="s">
        <v>428</v>
      </c>
      <c r="W66" s="126" t="s">
        <v>555</v>
      </c>
      <c r="X66" s="181">
        <f>_xlfn.NUMBERVALUE('DDB Request'!C75)</f>
        <v>0</v>
      </c>
      <c r="Y66" t="e">
        <f>IF(MATCH(_xlfn.NUMBERVALUE('DDB Request'!C75),Table2[[SpeedType ]],0),"No","")</f>
        <v>#N/A</v>
      </c>
    </row>
    <row r="67" spans="1:25">
      <c r="A67" s="126" t="s">
        <v>92</v>
      </c>
      <c r="B67" s="126"/>
      <c r="C67" s="126" t="s">
        <v>60</v>
      </c>
      <c r="G67" s="93" t="s">
        <v>172</v>
      </c>
      <c r="H67" s="96">
        <v>5460</v>
      </c>
      <c r="U67">
        <v>11006938</v>
      </c>
      <c r="V67" t="s">
        <v>429</v>
      </c>
      <c r="W67" s="126" t="s">
        <v>555</v>
      </c>
      <c r="X67" s="181">
        <f>_xlfn.NUMBERVALUE('DDB Request'!C76)</f>
        <v>0</v>
      </c>
      <c r="Y67" t="e">
        <f>IF(MATCH(_xlfn.NUMBERVALUE('DDB Request'!C76),Table2[[SpeedType ]],0),"No","")</f>
        <v>#N/A</v>
      </c>
    </row>
    <row r="68" spans="1:25">
      <c r="A68" s="126" t="s">
        <v>93</v>
      </c>
      <c r="B68" s="126"/>
      <c r="C68" s="126" t="s">
        <v>94</v>
      </c>
      <c r="G68" s="31" t="s">
        <v>207</v>
      </c>
      <c r="H68" s="97"/>
      <c r="U68">
        <v>11006939</v>
      </c>
      <c r="V68" t="s">
        <v>430</v>
      </c>
      <c r="W68" s="126" t="s">
        <v>555</v>
      </c>
      <c r="X68" s="181">
        <f>_xlfn.NUMBERVALUE('DDB Request'!C77)</f>
        <v>0</v>
      </c>
      <c r="Y68" t="e">
        <f>IF(MATCH(_xlfn.NUMBERVALUE('DDB Request'!C77),Table2[[SpeedType ]],0),"No","")</f>
        <v>#N/A</v>
      </c>
    </row>
    <row r="69" spans="1:25">
      <c r="A69" s="126" t="s">
        <v>95</v>
      </c>
      <c r="B69" s="126"/>
      <c r="C69" s="126" t="s">
        <v>96</v>
      </c>
      <c r="G69" s="93" t="s">
        <v>140</v>
      </c>
      <c r="H69" s="96">
        <v>6540</v>
      </c>
      <c r="U69">
        <v>11006940</v>
      </c>
      <c r="V69" t="s">
        <v>431</v>
      </c>
      <c r="W69" s="126" t="s">
        <v>555</v>
      </c>
      <c r="X69" s="181">
        <f>_xlfn.NUMBERVALUE('DDB Request'!C78)</f>
        <v>0</v>
      </c>
      <c r="Y69" t="e">
        <f>IF(MATCH(_xlfn.NUMBERVALUE('DDB Request'!C78),Table2[[SpeedType ]],0),"No","")</f>
        <v>#N/A</v>
      </c>
    </row>
    <row r="70" spans="1:25">
      <c r="A70" s="126" t="s">
        <v>97</v>
      </c>
      <c r="B70" s="126"/>
      <c r="C70" s="126" t="s">
        <v>62</v>
      </c>
      <c r="G70" s="93" t="s">
        <v>141</v>
      </c>
      <c r="H70" s="96">
        <v>6540</v>
      </c>
      <c r="U70">
        <v>11006941</v>
      </c>
      <c r="V70" t="s">
        <v>432</v>
      </c>
      <c r="W70" s="126" t="s">
        <v>555</v>
      </c>
      <c r="X70" s="181">
        <f>_xlfn.NUMBERVALUE('DDB Request'!C79)</f>
        <v>0</v>
      </c>
      <c r="Y70" t="e">
        <f>IF(MATCH(_xlfn.NUMBERVALUE('DDB Request'!C79),Table2[[SpeedType ]],0),"No","")</f>
        <v>#N/A</v>
      </c>
    </row>
    <row r="71" spans="1:25">
      <c r="A71" s="126" t="s">
        <v>98</v>
      </c>
      <c r="B71" s="126"/>
      <c r="C71" s="126"/>
      <c r="G71" s="93" t="s">
        <v>142</v>
      </c>
      <c r="H71" s="96">
        <v>6540</v>
      </c>
      <c r="U71">
        <v>11006942</v>
      </c>
      <c r="V71" t="s">
        <v>433</v>
      </c>
      <c r="W71" s="126" t="s">
        <v>555</v>
      </c>
      <c r="X71" s="181">
        <f>_xlfn.NUMBERVALUE('DDB Request'!C80)</f>
        <v>0</v>
      </c>
      <c r="Y71" t="e">
        <f>IF(MATCH(_xlfn.NUMBERVALUE('DDB Request'!C80),Table2[[SpeedType ]],0),"No","")</f>
        <v>#N/A</v>
      </c>
    </row>
    <row r="72" spans="1:25">
      <c r="A72" s="126" t="s">
        <v>100</v>
      </c>
      <c r="B72" s="126"/>
      <c r="C72" s="126"/>
      <c r="G72" s="93" t="s">
        <v>143</v>
      </c>
      <c r="H72" s="96">
        <v>6540</v>
      </c>
      <c r="U72">
        <v>11006943</v>
      </c>
      <c r="V72" t="s">
        <v>434</v>
      </c>
      <c r="W72" s="126" t="s">
        <v>555</v>
      </c>
      <c r="X72" s="181">
        <f>_xlfn.NUMBERVALUE('DDB Request'!C81)</f>
        <v>0</v>
      </c>
      <c r="Y72" t="e">
        <f>IF(MATCH(_xlfn.NUMBERVALUE('DDB Request'!C81),Table2[[SpeedType ]],0),"No","")</f>
        <v>#N/A</v>
      </c>
    </row>
    <row r="73" spans="1:25">
      <c r="A73" s="126" t="s">
        <v>99</v>
      </c>
      <c r="B73" s="126"/>
      <c r="C73" s="126"/>
      <c r="G73" s="93" t="s">
        <v>144</v>
      </c>
      <c r="H73" s="96">
        <v>6540</v>
      </c>
      <c r="U73">
        <v>11006944</v>
      </c>
      <c r="V73" t="s">
        <v>435</v>
      </c>
      <c r="W73" s="126" t="s">
        <v>555</v>
      </c>
      <c r="X73" s="181">
        <f>_xlfn.NUMBERVALUE('DDB Request'!C82)</f>
        <v>0</v>
      </c>
      <c r="Y73" t="e">
        <f>IF(MATCH(_xlfn.NUMBERVALUE('DDB Request'!C82),Table2[[SpeedType ]],0),"No","")</f>
        <v>#N/A</v>
      </c>
    </row>
    <row r="74" spans="1:25">
      <c r="A74" s="126" t="s">
        <v>101</v>
      </c>
      <c r="B74" s="126"/>
      <c r="C74" s="126"/>
      <c r="G74" s="93" t="s">
        <v>147</v>
      </c>
      <c r="H74" s="96">
        <v>6540</v>
      </c>
      <c r="U74">
        <v>11006961</v>
      </c>
      <c r="V74" t="s">
        <v>436</v>
      </c>
      <c r="W74" s="126" t="s">
        <v>555</v>
      </c>
      <c r="X74" s="181">
        <f>_xlfn.NUMBERVALUE('DDB Request'!C83)</f>
        <v>0</v>
      </c>
      <c r="Y74" t="e">
        <f>IF(MATCH(_xlfn.NUMBERVALUE('DDB Request'!C83),Table2[[SpeedType ]],0),"No","")</f>
        <v>#N/A</v>
      </c>
    </row>
    <row r="75" spans="1:25">
      <c r="A75" s="126" t="s">
        <v>102</v>
      </c>
      <c r="B75" s="126"/>
      <c r="C75" s="126"/>
      <c r="G75" s="93" t="s">
        <v>148</v>
      </c>
      <c r="H75" s="96">
        <v>6540</v>
      </c>
      <c r="I75" t="s">
        <v>252</v>
      </c>
      <c r="U75">
        <v>11006962</v>
      </c>
      <c r="V75" t="s">
        <v>437</v>
      </c>
      <c r="W75" s="126" t="s">
        <v>555</v>
      </c>
      <c r="X75" s="181">
        <f>_xlfn.NUMBERVALUE('DDB Request'!C84)</f>
        <v>0</v>
      </c>
      <c r="Y75" t="e">
        <f>IF(MATCH(_xlfn.NUMBERVALUE('DDB Request'!C84),Table2[[SpeedType ]],0),"No","")</f>
        <v>#N/A</v>
      </c>
    </row>
    <row r="76" spans="1:25">
      <c r="G76" s="93" t="s">
        <v>150</v>
      </c>
      <c r="H76" s="96">
        <v>6540</v>
      </c>
      <c r="U76">
        <v>11006963</v>
      </c>
      <c r="V76" t="s">
        <v>438</v>
      </c>
      <c r="W76" s="126" t="s">
        <v>555</v>
      </c>
      <c r="X76" s="181">
        <f>_xlfn.NUMBERVALUE('DDB Request'!C85)</f>
        <v>0</v>
      </c>
      <c r="Y76" t="e">
        <f>IF(MATCH(_xlfn.NUMBERVALUE('DDB Request'!C85),Table2[[SpeedType ]],0),"No","")</f>
        <v>#N/A</v>
      </c>
    </row>
    <row r="77" spans="1:25">
      <c r="G77" s="93" t="s">
        <v>154</v>
      </c>
      <c r="H77" s="96">
        <v>6540</v>
      </c>
      <c r="U77">
        <v>11006964</v>
      </c>
      <c r="V77" t="s">
        <v>439</v>
      </c>
      <c r="W77" s="126" t="s">
        <v>555</v>
      </c>
      <c r="X77" s="181">
        <f>_xlfn.NUMBERVALUE('DDB Request'!C86)</f>
        <v>0</v>
      </c>
      <c r="Y77" t="e">
        <f>IF(MATCH(_xlfn.NUMBERVALUE('DDB Request'!C86),Table2[[SpeedType ]],0),"No","")</f>
        <v>#N/A</v>
      </c>
    </row>
    <row r="78" spans="1:25">
      <c r="G78" s="93" t="s">
        <v>160</v>
      </c>
      <c r="H78" s="96">
        <v>6540</v>
      </c>
      <c r="U78">
        <v>11006970</v>
      </c>
      <c r="V78" t="s">
        <v>440</v>
      </c>
      <c r="W78" s="126" t="s">
        <v>555</v>
      </c>
      <c r="X78" s="181">
        <f>_xlfn.NUMBERVALUE('DDB Request'!C87)</f>
        <v>0</v>
      </c>
      <c r="Y78" t="e">
        <f>IF(MATCH(_xlfn.NUMBERVALUE('DDB Request'!C87),Table2[[SpeedType ]],0),"No","")</f>
        <v>#N/A</v>
      </c>
    </row>
    <row r="79" spans="1:25">
      <c r="G79" s="93" t="s">
        <v>163</v>
      </c>
      <c r="H79" s="96">
        <v>6540</v>
      </c>
      <c r="U79">
        <v>11006971</v>
      </c>
      <c r="V79" t="s">
        <v>441</v>
      </c>
      <c r="W79" s="126" t="s">
        <v>555</v>
      </c>
      <c r="X79" s="181">
        <f>_xlfn.NUMBERVALUE('DDB Request'!C88)</f>
        <v>0</v>
      </c>
      <c r="Y79" t="e">
        <f>IF(MATCH(_xlfn.NUMBERVALUE('DDB Request'!C88),Table2[[SpeedType ]],0),"No","")</f>
        <v>#N/A</v>
      </c>
    </row>
    <row r="80" spans="1:25">
      <c r="G80" s="93" t="s">
        <v>164</v>
      </c>
      <c r="H80" s="96">
        <v>6540</v>
      </c>
      <c r="U80">
        <v>11006972</v>
      </c>
      <c r="V80" t="s">
        <v>442</v>
      </c>
      <c r="W80" s="126" t="s">
        <v>555</v>
      </c>
      <c r="X80" s="181">
        <f>_xlfn.NUMBERVALUE('DDB Request'!C89)</f>
        <v>0</v>
      </c>
      <c r="Y80" t="e">
        <f>IF(MATCH(_xlfn.NUMBERVALUE('DDB Request'!C89),Table2[[SpeedType ]],0),"No","")</f>
        <v>#N/A</v>
      </c>
    </row>
    <row r="81" spans="7:25">
      <c r="G81" s="93" t="s">
        <v>167</v>
      </c>
      <c r="H81" s="96">
        <v>6540</v>
      </c>
      <c r="U81">
        <v>11006973</v>
      </c>
      <c r="V81" t="s">
        <v>443</v>
      </c>
      <c r="W81" s="126" t="s">
        <v>555</v>
      </c>
      <c r="X81" s="181">
        <f>_xlfn.NUMBERVALUE('DDB Request'!C90)</f>
        <v>0</v>
      </c>
      <c r="Y81" t="e">
        <f>IF(MATCH(_xlfn.NUMBERVALUE('DDB Request'!C90),Table2[[SpeedType ]],0),"No","")</f>
        <v>#N/A</v>
      </c>
    </row>
    <row r="82" spans="7:25">
      <c r="U82">
        <v>11006916</v>
      </c>
      <c r="V82" t="s">
        <v>444</v>
      </c>
      <c r="W82" s="126" t="s">
        <v>555</v>
      </c>
      <c r="X82" s="181">
        <f>_xlfn.NUMBERVALUE('DDB Request'!C91)</f>
        <v>0</v>
      </c>
      <c r="Y82" t="e">
        <f>IF(MATCH(_xlfn.NUMBERVALUE('DDB Request'!C91),Table2[[SpeedType ]],0),"No","")</f>
        <v>#N/A</v>
      </c>
    </row>
    <row r="83" spans="7:25">
      <c r="U83">
        <v>11006917</v>
      </c>
      <c r="V83" t="s">
        <v>445</v>
      </c>
      <c r="W83" s="126" t="s">
        <v>555</v>
      </c>
      <c r="X83" s="181">
        <f>_xlfn.NUMBERVALUE('DDB Request'!C92)</f>
        <v>0</v>
      </c>
      <c r="Y83" t="e">
        <f>IF(MATCH(_xlfn.NUMBERVALUE('DDB Request'!C92),Table2[[SpeedType ]],0),"No","")</f>
        <v>#N/A</v>
      </c>
    </row>
    <row r="84" spans="7:25">
      <c r="U84">
        <v>11006918</v>
      </c>
      <c r="V84" t="s">
        <v>446</v>
      </c>
      <c r="W84" s="126" t="s">
        <v>555</v>
      </c>
      <c r="X84" s="181">
        <f>_xlfn.NUMBERVALUE('DDB Request'!C93)</f>
        <v>0</v>
      </c>
      <c r="Y84" t="e">
        <f>IF(MATCH(_xlfn.NUMBERVALUE('DDB Request'!C93),Table2[[SpeedType ]],0),"No","")</f>
        <v>#N/A</v>
      </c>
    </row>
    <row r="85" spans="7:25">
      <c r="U85">
        <v>11006919</v>
      </c>
      <c r="V85" t="s">
        <v>447</v>
      </c>
      <c r="W85" s="126" t="s">
        <v>555</v>
      </c>
      <c r="X85" s="181">
        <f>_xlfn.NUMBERVALUE('DDB Request'!C94)</f>
        <v>0</v>
      </c>
      <c r="Y85" t="e">
        <f>IF(MATCH(_xlfn.NUMBERVALUE('DDB Request'!C94),Table2[[SpeedType ]],0),"No","")</f>
        <v>#N/A</v>
      </c>
    </row>
    <row r="86" spans="7:25">
      <c r="U86">
        <v>11006945</v>
      </c>
      <c r="V86" t="s">
        <v>448</v>
      </c>
      <c r="W86" s="126" t="s">
        <v>555</v>
      </c>
      <c r="X86" s="181">
        <f>_xlfn.NUMBERVALUE('DDB Request'!C95)</f>
        <v>0</v>
      </c>
      <c r="Y86" t="e">
        <f>IF(MATCH(_xlfn.NUMBERVALUE('DDB Request'!C95),Table2[[SpeedType ]],0),"No","")</f>
        <v>#N/A</v>
      </c>
    </row>
    <row r="87" spans="7:25">
      <c r="U87">
        <v>11006946</v>
      </c>
      <c r="V87" t="s">
        <v>449</v>
      </c>
      <c r="W87" s="126" t="s">
        <v>555</v>
      </c>
      <c r="X87" s="181">
        <f>_xlfn.NUMBERVALUE('DDB Request'!C96)</f>
        <v>0</v>
      </c>
      <c r="Y87" t="e">
        <f>IF(MATCH(_xlfn.NUMBERVALUE('DDB Request'!C96),Table2[[SpeedType ]],0),"No","")</f>
        <v>#N/A</v>
      </c>
    </row>
    <row r="88" spans="7:25">
      <c r="U88">
        <v>11006947</v>
      </c>
      <c r="V88" t="s">
        <v>450</v>
      </c>
      <c r="W88" s="126" t="s">
        <v>555</v>
      </c>
      <c r="X88" s="181">
        <f>_xlfn.NUMBERVALUE('DDB Request'!C97)</f>
        <v>0</v>
      </c>
      <c r="Y88" t="e">
        <f>IF(MATCH(_xlfn.NUMBERVALUE('DDB Request'!C97),Table2[[SpeedType ]],0),"No","")</f>
        <v>#N/A</v>
      </c>
    </row>
    <row r="89" spans="7:25">
      <c r="U89">
        <v>11006948</v>
      </c>
      <c r="V89" t="s">
        <v>451</v>
      </c>
      <c r="W89" s="126" t="s">
        <v>555</v>
      </c>
      <c r="X89" s="181">
        <f>_xlfn.NUMBERVALUE('DDB Request'!C98)</f>
        <v>0</v>
      </c>
      <c r="Y89" t="e">
        <f>IF(MATCH(_xlfn.NUMBERVALUE('DDB Request'!C98),Table2[[SpeedType ]],0),"No","")</f>
        <v>#N/A</v>
      </c>
    </row>
    <row r="90" spans="7:25">
      <c r="U90">
        <v>11006949</v>
      </c>
      <c r="V90" t="s">
        <v>452</v>
      </c>
      <c r="W90" s="126" t="s">
        <v>555</v>
      </c>
      <c r="X90" s="181">
        <f>_xlfn.NUMBERVALUE('DDB Request'!C99)</f>
        <v>0</v>
      </c>
      <c r="Y90" t="e">
        <f>IF(MATCH(_xlfn.NUMBERVALUE('DDB Request'!C99),Table2[[SpeedType ]],0),"No","")</f>
        <v>#N/A</v>
      </c>
    </row>
    <row r="91" spans="7:25">
      <c r="U91">
        <v>11006950</v>
      </c>
      <c r="V91" t="s">
        <v>453</v>
      </c>
      <c r="W91" s="126" t="s">
        <v>555</v>
      </c>
      <c r="X91" s="181">
        <f>_xlfn.NUMBERVALUE('DDB Request'!C100)</f>
        <v>0</v>
      </c>
      <c r="Y91" t="e">
        <f>IF(MATCH(_xlfn.NUMBERVALUE('DDB Request'!C100),Table2[[SpeedType ]],0),"No","")</f>
        <v>#N/A</v>
      </c>
    </row>
    <row r="92" spans="7:25">
      <c r="U92">
        <v>11006951</v>
      </c>
      <c r="V92" t="s">
        <v>454</v>
      </c>
      <c r="W92" s="126" t="s">
        <v>555</v>
      </c>
      <c r="X92" s="181">
        <f>_xlfn.NUMBERVALUE('DDB Request'!C101)</f>
        <v>0</v>
      </c>
      <c r="Y92" t="e">
        <f>IF(MATCH(_xlfn.NUMBERVALUE('DDB Request'!C101),Table2[[SpeedType ]],0),"No","")</f>
        <v>#N/A</v>
      </c>
    </row>
    <row r="93" spans="7:25">
      <c r="U93">
        <v>11006952</v>
      </c>
      <c r="V93" t="s">
        <v>455</v>
      </c>
      <c r="W93" s="126" t="s">
        <v>555</v>
      </c>
      <c r="X93" s="181">
        <f>_xlfn.NUMBERVALUE('DDB Request'!C102)</f>
        <v>0</v>
      </c>
      <c r="Y93" t="e">
        <f>IF(MATCH(_xlfn.NUMBERVALUE('DDB Request'!C102),Table2[[SpeedType ]],0),"No","")</f>
        <v>#N/A</v>
      </c>
    </row>
    <row r="94" spans="7:25">
      <c r="U94">
        <v>11006953</v>
      </c>
      <c r="V94" t="s">
        <v>456</v>
      </c>
      <c r="W94" s="126" t="s">
        <v>555</v>
      </c>
      <c r="X94" s="181">
        <f>_xlfn.NUMBERVALUE('DDB Request'!C103)</f>
        <v>0</v>
      </c>
      <c r="Y94" t="e">
        <f>IF(MATCH(_xlfn.NUMBERVALUE('DDB Request'!C103),Table2[[SpeedType ]],0),"No","")</f>
        <v>#N/A</v>
      </c>
    </row>
    <row r="95" spans="7:25">
      <c r="U95">
        <v>11006954</v>
      </c>
      <c r="V95" t="s">
        <v>457</v>
      </c>
      <c r="W95" s="126" t="s">
        <v>555</v>
      </c>
      <c r="X95" s="181">
        <f>_xlfn.NUMBERVALUE('DDB Request'!C104)</f>
        <v>0</v>
      </c>
      <c r="Y95" t="e">
        <f>IF(MATCH(_xlfn.NUMBERVALUE('DDB Request'!C104),Table2[[SpeedType ]],0),"No","")</f>
        <v>#N/A</v>
      </c>
    </row>
    <row r="96" spans="7:25">
      <c r="U96">
        <v>11006955</v>
      </c>
      <c r="V96" t="s">
        <v>458</v>
      </c>
      <c r="W96" s="126" t="s">
        <v>555</v>
      </c>
      <c r="X96" s="181">
        <f>_xlfn.NUMBERVALUE('DDB Request'!C105)</f>
        <v>0</v>
      </c>
      <c r="Y96" t="e">
        <f>IF(MATCH(_xlfn.NUMBERVALUE('DDB Request'!C105),Table2[[SpeedType ]],0),"No","")</f>
        <v>#N/A</v>
      </c>
    </row>
    <row r="97" spans="21:25">
      <c r="U97">
        <v>11006956</v>
      </c>
      <c r="V97" t="s">
        <v>459</v>
      </c>
      <c r="W97" s="126" t="s">
        <v>555</v>
      </c>
      <c r="X97" s="181">
        <f>_xlfn.NUMBERVALUE('DDB Request'!C106)</f>
        <v>0</v>
      </c>
      <c r="Y97" t="e">
        <f>IF(MATCH(_xlfn.NUMBERVALUE('DDB Request'!C106),Table2[[SpeedType ]],0),"No","")</f>
        <v>#N/A</v>
      </c>
    </row>
    <row r="98" spans="21:25">
      <c r="U98">
        <v>11006957</v>
      </c>
      <c r="V98" t="s">
        <v>460</v>
      </c>
      <c r="W98" s="126" t="s">
        <v>555</v>
      </c>
      <c r="X98" s="181">
        <f>_xlfn.NUMBERVALUE('DDB Request'!C107)</f>
        <v>0</v>
      </c>
      <c r="Y98" t="e">
        <f>IF(MATCH(_xlfn.NUMBERVALUE('DDB Request'!C107),Table2[[SpeedType ]],0),"No","")</f>
        <v>#N/A</v>
      </c>
    </row>
    <row r="99" spans="21:25">
      <c r="U99">
        <v>11006958</v>
      </c>
      <c r="V99" t="s">
        <v>461</v>
      </c>
      <c r="W99" s="126" t="s">
        <v>555</v>
      </c>
      <c r="X99" s="181">
        <f>_xlfn.NUMBERVALUE('DDB Request'!C108)</f>
        <v>0</v>
      </c>
      <c r="Y99" t="e">
        <f>IF(MATCH(_xlfn.NUMBERVALUE('DDB Request'!C108),Table2[[SpeedType ]],0),"No","")</f>
        <v>#N/A</v>
      </c>
    </row>
    <row r="100" spans="21:25">
      <c r="U100">
        <v>11006959</v>
      </c>
      <c r="V100" t="s">
        <v>462</v>
      </c>
      <c r="W100" s="126" t="s">
        <v>555</v>
      </c>
      <c r="X100" s="181">
        <f>_xlfn.NUMBERVALUE('DDB Request'!C109)</f>
        <v>0</v>
      </c>
      <c r="Y100" t="e">
        <f>IF(MATCH(_xlfn.NUMBERVALUE('DDB Request'!C109),Table2[[SpeedType ]],0),"No","")</f>
        <v>#N/A</v>
      </c>
    </row>
    <row r="101" spans="21:25">
      <c r="U101">
        <v>11006960</v>
      </c>
      <c r="V101" t="s">
        <v>463</v>
      </c>
      <c r="W101" s="126" t="s">
        <v>555</v>
      </c>
      <c r="X101" s="181">
        <f>_xlfn.NUMBERVALUE('DDB Request'!C110)</f>
        <v>0</v>
      </c>
      <c r="Y101" t="e">
        <f>IF(MATCH(_xlfn.NUMBERVALUE('DDB Request'!C110),Table2[[SpeedType ]],0),"No","")</f>
        <v>#N/A</v>
      </c>
    </row>
    <row r="102" spans="21:25">
      <c r="U102">
        <v>11006965</v>
      </c>
      <c r="V102" t="s">
        <v>464</v>
      </c>
      <c r="W102" s="126" t="s">
        <v>555</v>
      </c>
      <c r="X102" s="181">
        <f>_xlfn.NUMBERVALUE('DDB Request'!C111)</f>
        <v>0</v>
      </c>
      <c r="Y102" t="e">
        <f>IF(MATCH(_xlfn.NUMBERVALUE('DDB Request'!C111),Table2[[SpeedType ]],0),"No","")</f>
        <v>#N/A</v>
      </c>
    </row>
    <row r="103" spans="21:25">
      <c r="U103">
        <v>11006966</v>
      </c>
      <c r="V103" t="s">
        <v>465</v>
      </c>
      <c r="W103" s="126" t="s">
        <v>555</v>
      </c>
      <c r="X103" s="181">
        <f>_xlfn.NUMBERVALUE('DDB Request'!C112)</f>
        <v>0</v>
      </c>
      <c r="Y103" t="e">
        <f>IF(MATCH(_xlfn.NUMBERVALUE('DDB Request'!C112),Table2[[SpeedType ]],0),"No","")</f>
        <v>#N/A</v>
      </c>
    </row>
    <row r="104" spans="21:25">
      <c r="U104">
        <v>11006967</v>
      </c>
      <c r="V104" t="s">
        <v>466</v>
      </c>
      <c r="W104" s="126" t="s">
        <v>555</v>
      </c>
      <c r="X104" s="181">
        <f>_xlfn.NUMBERVALUE('DDB Request'!C113)</f>
        <v>0</v>
      </c>
      <c r="Y104" t="e">
        <f>IF(MATCH(_xlfn.NUMBERVALUE('DDB Request'!C113),Table2[[SpeedType ]],0),"No","")</f>
        <v>#N/A</v>
      </c>
    </row>
    <row r="105" spans="21:25">
      <c r="U105">
        <v>11006968</v>
      </c>
      <c r="V105" t="s">
        <v>467</v>
      </c>
      <c r="W105" s="126" t="s">
        <v>555</v>
      </c>
      <c r="X105" s="181">
        <f>_xlfn.NUMBERVALUE('DDB Request'!C114)</f>
        <v>0</v>
      </c>
      <c r="Y105" t="e">
        <f>IF(MATCH(_xlfn.NUMBERVALUE('DDB Request'!C114),Table2[[SpeedType ]],0),"No","")</f>
        <v>#N/A</v>
      </c>
    </row>
    <row r="106" spans="21:25">
      <c r="U106">
        <v>11006974</v>
      </c>
      <c r="V106" t="s">
        <v>468</v>
      </c>
      <c r="W106" s="126" t="s">
        <v>555</v>
      </c>
      <c r="X106" s="181">
        <f>_xlfn.NUMBERVALUE('DDB Request'!C115)</f>
        <v>0</v>
      </c>
      <c r="Y106" t="e">
        <f>IF(MATCH(_xlfn.NUMBERVALUE('DDB Request'!C115),Table2[[SpeedType ]],0),"No","")</f>
        <v>#N/A</v>
      </c>
    </row>
    <row r="107" spans="21:25">
      <c r="U107">
        <v>11006975</v>
      </c>
      <c r="V107" t="s">
        <v>469</v>
      </c>
      <c r="W107" s="126" t="s">
        <v>555</v>
      </c>
      <c r="X107" s="181">
        <f>_xlfn.NUMBERVALUE('DDB Request'!C116)</f>
        <v>0</v>
      </c>
      <c r="Y107" t="e">
        <f>IF(MATCH(_xlfn.NUMBERVALUE('DDB Request'!C116),Table2[[SpeedType ]],0),"No","")</f>
        <v>#N/A</v>
      </c>
    </row>
    <row r="108" spans="21:25">
      <c r="U108">
        <v>11007047</v>
      </c>
      <c r="V108" t="s">
        <v>470</v>
      </c>
      <c r="W108" s="126" t="s">
        <v>555</v>
      </c>
      <c r="X108" s="181">
        <f>_xlfn.NUMBERVALUE('DDB Request'!C117)</f>
        <v>0</v>
      </c>
      <c r="Y108" t="e">
        <f>IF(MATCH(_xlfn.NUMBERVALUE('DDB Request'!C117),Table2[[SpeedType ]],0),"No","")</f>
        <v>#N/A</v>
      </c>
    </row>
    <row r="109" spans="21:25">
      <c r="U109">
        <v>11006976</v>
      </c>
      <c r="V109" t="s">
        <v>471</v>
      </c>
      <c r="W109" s="126" t="s">
        <v>555</v>
      </c>
      <c r="X109" s="181">
        <f>_xlfn.NUMBERVALUE('DDB Request'!C118)</f>
        <v>0</v>
      </c>
      <c r="Y109" t="e">
        <f>IF(MATCH(_xlfn.NUMBERVALUE('DDB Request'!C118),Table2[[SpeedType ]],0),"No","")</f>
        <v>#N/A</v>
      </c>
    </row>
    <row r="110" spans="21:25">
      <c r="U110">
        <v>11006977</v>
      </c>
      <c r="V110" t="s">
        <v>472</v>
      </c>
      <c r="W110" s="126" t="s">
        <v>555</v>
      </c>
      <c r="X110" s="181">
        <f>_xlfn.NUMBERVALUE('DDB Request'!C119)</f>
        <v>0</v>
      </c>
      <c r="Y110" t="e">
        <f>IF(MATCH(_xlfn.NUMBERVALUE('DDB Request'!C119),Table2[[SpeedType ]],0),"No","")</f>
        <v>#N/A</v>
      </c>
    </row>
    <row r="111" spans="21:25">
      <c r="U111">
        <v>11006978</v>
      </c>
      <c r="V111" t="s">
        <v>473</v>
      </c>
      <c r="W111" s="126" t="s">
        <v>555</v>
      </c>
      <c r="X111" s="181">
        <f>_xlfn.NUMBERVALUE('DDB Request'!C120)</f>
        <v>0</v>
      </c>
      <c r="Y111" t="e">
        <f>IF(MATCH(_xlfn.NUMBERVALUE('DDB Request'!C120),Table2[[SpeedType ]],0),"No","")</f>
        <v>#N/A</v>
      </c>
    </row>
    <row r="112" spans="21:25">
      <c r="U112">
        <v>11006979</v>
      </c>
      <c r="V112" t="s">
        <v>474</v>
      </c>
      <c r="W112" s="126" t="s">
        <v>555</v>
      </c>
      <c r="X112" s="181">
        <f>_xlfn.NUMBERVALUE('DDB Request'!C121)</f>
        <v>0</v>
      </c>
      <c r="Y112" t="e">
        <f>IF(MATCH(_xlfn.NUMBERVALUE('DDB Request'!C121),Table2[[SpeedType ]],0),"No","")</f>
        <v>#N/A</v>
      </c>
    </row>
    <row r="113" spans="21:25">
      <c r="U113">
        <v>11006980</v>
      </c>
      <c r="V113" t="s">
        <v>475</v>
      </c>
      <c r="W113" s="126" t="s">
        <v>555</v>
      </c>
      <c r="X113" s="181">
        <f>_xlfn.NUMBERVALUE('DDB Request'!C122)</f>
        <v>0</v>
      </c>
      <c r="Y113" t="e">
        <f>IF(MATCH(_xlfn.NUMBERVALUE('DDB Request'!C122),Table2[[SpeedType ]],0),"No","")</f>
        <v>#N/A</v>
      </c>
    </row>
    <row r="114" spans="21:25">
      <c r="U114">
        <v>11006981</v>
      </c>
      <c r="V114" t="s">
        <v>476</v>
      </c>
      <c r="W114" s="126" t="s">
        <v>555</v>
      </c>
      <c r="X114" s="181">
        <f>_xlfn.NUMBERVALUE('DDB Request'!C123)</f>
        <v>0</v>
      </c>
      <c r="Y114" t="e">
        <f>IF(MATCH(_xlfn.NUMBERVALUE('DDB Request'!C123),Table2[[SpeedType ]],0),"No","")</f>
        <v>#N/A</v>
      </c>
    </row>
    <row r="115" spans="21:25">
      <c r="U115">
        <v>11006982</v>
      </c>
      <c r="V115" t="s">
        <v>477</v>
      </c>
      <c r="W115" s="126" t="s">
        <v>555</v>
      </c>
      <c r="X115" s="181">
        <f>_xlfn.NUMBERVALUE('DDB Request'!C124)</f>
        <v>0</v>
      </c>
      <c r="Y115" t="e">
        <f>IF(MATCH(_xlfn.NUMBERVALUE('DDB Request'!C124),Table2[[SpeedType ]],0),"No","")</f>
        <v>#N/A</v>
      </c>
    </row>
    <row r="116" spans="21:25">
      <c r="U116">
        <v>11006983</v>
      </c>
      <c r="V116" t="s">
        <v>478</v>
      </c>
      <c r="W116" s="126" t="s">
        <v>555</v>
      </c>
      <c r="X116" s="181">
        <f>_xlfn.NUMBERVALUE('DDB Request'!C125)</f>
        <v>0</v>
      </c>
      <c r="Y116" t="e">
        <f>IF(MATCH(_xlfn.NUMBERVALUE('DDB Request'!C125),Table2[[SpeedType ]],0),"No","")</f>
        <v>#N/A</v>
      </c>
    </row>
    <row r="117" spans="21:25">
      <c r="U117">
        <v>11006984</v>
      </c>
      <c r="V117" t="s">
        <v>479</v>
      </c>
      <c r="W117" s="126" t="s">
        <v>555</v>
      </c>
      <c r="X117" s="181">
        <f>_xlfn.NUMBERVALUE('DDB Request'!C126)</f>
        <v>0</v>
      </c>
      <c r="Y117" t="e">
        <f>IF(MATCH(_xlfn.NUMBERVALUE('DDB Request'!C126),Table2[[SpeedType ]],0),"No","")</f>
        <v>#N/A</v>
      </c>
    </row>
    <row r="118" spans="21:25">
      <c r="U118">
        <v>11006985</v>
      </c>
      <c r="V118" t="s">
        <v>480</v>
      </c>
      <c r="W118" s="126" t="s">
        <v>555</v>
      </c>
      <c r="X118" s="181">
        <f>_xlfn.NUMBERVALUE('DDB Request'!C127)</f>
        <v>0</v>
      </c>
      <c r="Y118" t="e">
        <f>IF(MATCH(_xlfn.NUMBERVALUE('DDB Request'!C127),Table2[[SpeedType ]],0),"No","")</f>
        <v>#N/A</v>
      </c>
    </row>
    <row r="119" spans="21:25">
      <c r="U119">
        <v>11006986</v>
      </c>
      <c r="V119" t="s">
        <v>481</v>
      </c>
      <c r="W119" s="126" t="s">
        <v>555</v>
      </c>
      <c r="X119" s="181">
        <f>_xlfn.NUMBERVALUE('DDB Request'!C128)</f>
        <v>0</v>
      </c>
      <c r="Y119" t="e">
        <f>IF(MATCH(_xlfn.NUMBERVALUE('DDB Request'!C128),Table2[[SpeedType ]],0),"No","")</f>
        <v>#N/A</v>
      </c>
    </row>
    <row r="120" spans="21:25">
      <c r="U120">
        <v>11006987</v>
      </c>
      <c r="V120" t="s">
        <v>482</v>
      </c>
      <c r="W120" s="126" t="s">
        <v>555</v>
      </c>
      <c r="X120" s="181">
        <f>_xlfn.NUMBERVALUE('DDB Request'!C129)</f>
        <v>0</v>
      </c>
      <c r="Y120" t="e">
        <f>IF(MATCH(_xlfn.NUMBERVALUE('DDB Request'!C129),Table2[[SpeedType ]],0),"No","")</f>
        <v>#N/A</v>
      </c>
    </row>
    <row r="121" spans="21:25">
      <c r="U121">
        <v>11006992</v>
      </c>
      <c r="V121" t="s">
        <v>483</v>
      </c>
      <c r="W121" s="126" t="s">
        <v>555</v>
      </c>
      <c r="X121" s="181">
        <f>_xlfn.NUMBERVALUE('DDB Request'!C130)</f>
        <v>0</v>
      </c>
      <c r="Y121" t="e">
        <f>IF(MATCH(_xlfn.NUMBERVALUE('DDB Request'!C130),Table2[[SpeedType ]],0),"No","")</f>
        <v>#N/A</v>
      </c>
    </row>
    <row r="122" spans="21:25">
      <c r="U122">
        <v>11006993</v>
      </c>
      <c r="V122" t="s">
        <v>484</v>
      </c>
      <c r="W122" s="126" t="s">
        <v>555</v>
      </c>
      <c r="X122" s="181">
        <f>_xlfn.NUMBERVALUE('DDB Request'!C131)</f>
        <v>0</v>
      </c>
      <c r="Y122" t="e">
        <f>IF(MATCH(_xlfn.NUMBERVALUE('DDB Request'!C131),Table2[[SpeedType ]],0),"No","")</f>
        <v>#N/A</v>
      </c>
    </row>
    <row r="123" spans="21:25">
      <c r="U123">
        <v>11006994</v>
      </c>
      <c r="V123" t="s">
        <v>485</v>
      </c>
      <c r="W123" s="126" t="s">
        <v>555</v>
      </c>
      <c r="X123" s="181">
        <f>_xlfn.NUMBERVALUE('DDB Request'!C132)</f>
        <v>0</v>
      </c>
      <c r="Y123" t="e">
        <f>IF(MATCH(_xlfn.NUMBERVALUE('DDB Request'!C132),Table2[[SpeedType ]],0),"No","")</f>
        <v>#N/A</v>
      </c>
    </row>
    <row r="124" spans="21:25">
      <c r="U124">
        <v>11006995</v>
      </c>
      <c r="V124" t="s">
        <v>486</v>
      </c>
      <c r="W124" s="126" t="s">
        <v>555</v>
      </c>
      <c r="X124" s="181">
        <f>_xlfn.NUMBERVALUE('DDB Request'!C133)</f>
        <v>0</v>
      </c>
      <c r="Y124" t="e">
        <f>IF(MATCH(_xlfn.NUMBERVALUE('DDB Request'!C133),Table2[[SpeedType ]],0),"No","")</f>
        <v>#N/A</v>
      </c>
    </row>
    <row r="125" spans="21:25">
      <c r="U125">
        <v>11006996</v>
      </c>
      <c r="V125" t="s">
        <v>487</v>
      </c>
      <c r="W125" s="126" t="s">
        <v>555</v>
      </c>
      <c r="X125" s="181">
        <f>_xlfn.NUMBERVALUE('DDB Request'!C134)</f>
        <v>0</v>
      </c>
      <c r="Y125" t="e">
        <f>IF(MATCH(_xlfn.NUMBERVALUE('DDB Request'!C134),Table2[[SpeedType ]],0),"No","")</f>
        <v>#N/A</v>
      </c>
    </row>
    <row r="126" spans="21:25">
      <c r="U126">
        <v>11006997</v>
      </c>
      <c r="V126" t="s">
        <v>488</v>
      </c>
      <c r="W126" s="126" t="s">
        <v>555</v>
      </c>
      <c r="X126" s="181">
        <f>_xlfn.NUMBERVALUE('DDB Request'!C135)</f>
        <v>0</v>
      </c>
      <c r="Y126" t="e">
        <f>IF(MATCH(_xlfn.NUMBERVALUE('DDB Request'!C135),Table2[[SpeedType ]],0),"No","")</f>
        <v>#N/A</v>
      </c>
    </row>
    <row r="127" spans="21:25">
      <c r="U127">
        <v>11006998</v>
      </c>
      <c r="V127" t="s">
        <v>489</v>
      </c>
      <c r="W127" s="126" t="s">
        <v>555</v>
      </c>
      <c r="X127" s="181">
        <f>_xlfn.NUMBERVALUE('DDB Request'!C136)</f>
        <v>0</v>
      </c>
      <c r="Y127" t="e">
        <f>IF(MATCH(_xlfn.NUMBERVALUE('DDB Request'!C136),Table2[[SpeedType ]],0),"No","")</f>
        <v>#N/A</v>
      </c>
    </row>
    <row r="128" spans="21:25">
      <c r="U128">
        <v>11006999</v>
      </c>
      <c r="V128" t="s">
        <v>490</v>
      </c>
      <c r="W128" s="126" t="s">
        <v>555</v>
      </c>
      <c r="X128" s="181">
        <f>_xlfn.NUMBERVALUE('DDB Request'!C137)</f>
        <v>0</v>
      </c>
      <c r="Y128" t="e">
        <f>IF(MATCH(_xlfn.NUMBERVALUE('DDB Request'!C137),Table2[[SpeedType ]],0),"No","")</f>
        <v>#N/A</v>
      </c>
    </row>
    <row r="129" spans="21:25">
      <c r="U129">
        <v>11007000</v>
      </c>
      <c r="V129" t="s">
        <v>491</v>
      </c>
      <c r="W129" s="126" t="s">
        <v>555</v>
      </c>
      <c r="X129" s="181">
        <f>_xlfn.NUMBERVALUE('DDB Request'!C138)</f>
        <v>0</v>
      </c>
      <c r="Y129" t="e">
        <f>IF(MATCH(_xlfn.NUMBERVALUE('DDB Request'!C138),Table2[[SpeedType ]],0),"No","")</f>
        <v>#N/A</v>
      </c>
    </row>
    <row r="130" spans="21:25">
      <c r="U130">
        <v>11007001</v>
      </c>
      <c r="V130" t="s">
        <v>492</v>
      </c>
      <c r="W130" s="126" t="s">
        <v>555</v>
      </c>
      <c r="X130" s="181">
        <f>_xlfn.NUMBERVALUE('DDB Request'!C139)</f>
        <v>0</v>
      </c>
      <c r="Y130" t="e">
        <f>IF(MATCH(_xlfn.NUMBERVALUE('DDB Request'!C139),Table2[[SpeedType ]],0),"No","")</f>
        <v>#N/A</v>
      </c>
    </row>
    <row r="131" spans="21:25">
      <c r="U131">
        <v>11007002</v>
      </c>
      <c r="V131" t="s">
        <v>493</v>
      </c>
      <c r="W131" s="126" t="s">
        <v>555</v>
      </c>
      <c r="X131" s="181">
        <f>_xlfn.NUMBERVALUE('DDB Request'!C140)</f>
        <v>0</v>
      </c>
      <c r="Y131" t="e">
        <f>IF(MATCH(_xlfn.NUMBERVALUE('DDB Request'!C140),Table2[[SpeedType ]],0),"No","")</f>
        <v>#N/A</v>
      </c>
    </row>
    <row r="132" spans="21:25">
      <c r="U132">
        <v>11007003</v>
      </c>
      <c r="V132" t="s">
        <v>494</v>
      </c>
      <c r="W132" s="126" t="s">
        <v>555</v>
      </c>
      <c r="X132" s="181">
        <f>_xlfn.NUMBERVALUE('DDB Request'!C141)</f>
        <v>0</v>
      </c>
      <c r="Y132" t="e">
        <f>IF(MATCH(_xlfn.NUMBERVALUE('DDB Request'!C141),Table2[[SpeedType ]],0),"No","")</f>
        <v>#N/A</v>
      </c>
    </row>
    <row r="133" spans="21:25">
      <c r="U133">
        <v>11007004</v>
      </c>
      <c r="V133" t="s">
        <v>495</v>
      </c>
      <c r="W133" s="126" t="s">
        <v>555</v>
      </c>
      <c r="X133" s="181">
        <f>_xlfn.NUMBERVALUE('DDB Request'!C142)</f>
        <v>0</v>
      </c>
      <c r="Y133" t="e">
        <f>IF(MATCH(_xlfn.NUMBERVALUE('DDB Request'!C142),Table2[[SpeedType ]],0),"No","")</f>
        <v>#N/A</v>
      </c>
    </row>
    <row r="134" spans="21:25">
      <c r="U134">
        <v>11007005</v>
      </c>
      <c r="V134" t="s">
        <v>496</v>
      </c>
      <c r="W134" s="126" t="s">
        <v>555</v>
      </c>
      <c r="X134" s="181">
        <f>_xlfn.NUMBERVALUE('DDB Request'!C143)</f>
        <v>0</v>
      </c>
      <c r="Y134" t="e">
        <f>IF(MATCH(_xlfn.NUMBERVALUE('DDB Request'!C143),Table2[[SpeedType ]],0),"No","")</f>
        <v>#N/A</v>
      </c>
    </row>
    <row r="135" spans="21:25">
      <c r="U135">
        <v>11007006</v>
      </c>
      <c r="V135" t="s">
        <v>497</v>
      </c>
      <c r="W135" s="126" t="s">
        <v>555</v>
      </c>
      <c r="X135" s="181">
        <f>_xlfn.NUMBERVALUE('DDB Request'!C144)</f>
        <v>0</v>
      </c>
      <c r="Y135" t="e">
        <f>IF(MATCH(_xlfn.NUMBERVALUE('DDB Request'!C144),Table2[[SpeedType ]],0),"No","")</f>
        <v>#N/A</v>
      </c>
    </row>
    <row r="136" spans="21:25">
      <c r="U136">
        <v>11007007</v>
      </c>
      <c r="V136" t="s">
        <v>498</v>
      </c>
      <c r="W136" s="126" t="s">
        <v>555</v>
      </c>
      <c r="X136" s="181">
        <f>_xlfn.NUMBERVALUE('DDB Request'!C145)</f>
        <v>0</v>
      </c>
      <c r="Y136" t="e">
        <f>IF(MATCH(_xlfn.NUMBERVALUE('DDB Request'!C145),Table2[[SpeedType ]],0),"No","")</f>
        <v>#N/A</v>
      </c>
    </row>
    <row r="137" spans="21:25">
      <c r="U137">
        <v>11007008</v>
      </c>
      <c r="V137" t="s">
        <v>499</v>
      </c>
      <c r="W137" s="126" t="s">
        <v>555</v>
      </c>
      <c r="X137" s="181">
        <f>_xlfn.NUMBERVALUE('DDB Request'!C146)</f>
        <v>0</v>
      </c>
      <c r="Y137" t="e">
        <f>IF(MATCH(_xlfn.NUMBERVALUE('DDB Request'!C146),Table2[[SpeedType ]],0),"No","")</f>
        <v>#N/A</v>
      </c>
    </row>
    <row r="138" spans="21:25">
      <c r="U138">
        <v>11007009</v>
      </c>
      <c r="V138" t="s">
        <v>500</v>
      </c>
      <c r="W138" s="126" t="s">
        <v>555</v>
      </c>
      <c r="X138" s="181">
        <f>_xlfn.NUMBERVALUE('DDB Request'!C147)</f>
        <v>0</v>
      </c>
      <c r="Y138" t="e">
        <f>IF(MATCH(_xlfn.NUMBERVALUE('DDB Request'!C147),Table2[[SpeedType ]],0),"No","")</f>
        <v>#N/A</v>
      </c>
    </row>
    <row r="139" spans="21:25">
      <c r="U139">
        <v>11007010</v>
      </c>
      <c r="V139" t="s">
        <v>501</v>
      </c>
      <c r="W139" s="126" t="s">
        <v>555</v>
      </c>
      <c r="X139" s="181">
        <f>_xlfn.NUMBERVALUE('DDB Request'!C148)</f>
        <v>0</v>
      </c>
      <c r="Y139" t="e">
        <f>IF(MATCH(_xlfn.NUMBERVALUE('DDB Request'!C148),Table2[[SpeedType ]],0),"No","")</f>
        <v>#N/A</v>
      </c>
    </row>
    <row r="140" spans="21:25">
      <c r="U140">
        <v>11007011</v>
      </c>
      <c r="V140" t="s">
        <v>502</v>
      </c>
      <c r="W140" s="126" t="s">
        <v>555</v>
      </c>
      <c r="X140" s="181">
        <f>_xlfn.NUMBERVALUE('DDB Request'!C149)</f>
        <v>0</v>
      </c>
      <c r="Y140" t="e">
        <f>IF(MATCH(_xlfn.NUMBERVALUE('DDB Request'!C149),Table2[[SpeedType ]],0),"No","")</f>
        <v>#N/A</v>
      </c>
    </row>
    <row r="141" spans="21:25">
      <c r="U141">
        <v>11007016</v>
      </c>
      <c r="V141" t="s">
        <v>503</v>
      </c>
      <c r="W141" s="126" t="s">
        <v>555</v>
      </c>
      <c r="X141" s="181">
        <f>_xlfn.NUMBERVALUE('DDB Request'!C150)</f>
        <v>0</v>
      </c>
      <c r="Y141" t="e">
        <f>IF(MATCH(_xlfn.NUMBERVALUE('DDB Request'!C150),Table2[[SpeedType ]],0),"No","")</f>
        <v>#N/A</v>
      </c>
    </row>
    <row r="142" spans="21:25">
      <c r="U142">
        <v>11007017</v>
      </c>
      <c r="V142" t="s">
        <v>504</v>
      </c>
      <c r="W142" s="126" t="s">
        <v>555</v>
      </c>
      <c r="X142" s="181">
        <f>_xlfn.NUMBERVALUE('DDB Request'!C151)</f>
        <v>0</v>
      </c>
      <c r="Y142" t="e">
        <f>IF(MATCH(_xlfn.NUMBERVALUE('DDB Request'!C151),Table2[[SpeedType ]],0),"No","")</f>
        <v>#N/A</v>
      </c>
    </row>
    <row r="143" spans="21:25">
      <c r="U143">
        <v>11007018</v>
      </c>
      <c r="V143" t="s">
        <v>505</v>
      </c>
      <c r="W143" s="126" t="s">
        <v>555</v>
      </c>
      <c r="X143" s="181">
        <f>_xlfn.NUMBERVALUE('DDB Request'!C152)</f>
        <v>0</v>
      </c>
      <c r="Y143" t="e">
        <f>IF(MATCH(_xlfn.NUMBERVALUE('DDB Request'!C152),Table2[[SpeedType ]],0),"No","")</f>
        <v>#N/A</v>
      </c>
    </row>
    <row r="144" spans="21:25">
      <c r="U144">
        <v>11007019</v>
      </c>
      <c r="V144" t="s">
        <v>506</v>
      </c>
      <c r="W144" s="126" t="s">
        <v>555</v>
      </c>
      <c r="X144" s="181">
        <f>_xlfn.NUMBERVALUE('DDB Request'!C153)</f>
        <v>0</v>
      </c>
      <c r="Y144" t="e">
        <f>IF(MATCH(_xlfn.NUMBERVALUE('DDB Request'!C153),Table2[[SpeedType ]],0),"No","")</f>
        <v>#N/A</v>
      </c>
    </row>
    <row r="145" spans="21:25">
      <c r="U145">
        <v>11007020</v>
      </c>
      <c r="V145" t="s">
        <v>507</v>
      </c>
      <c r="W145" s="126" t="s">
        <v>555</v>
      </c>
      <c r="X145" s="181">
        <f>_xlfn.NUMBERVALUE('DDB Request'!C154)</f>
        <v>0</v>
      </c>
      <c r="Y145" t="e">
        <f>IF(MATCH(_xlfn.NUMBERVALUE('DDB Request'!C154),Table2[[SpeedType ]],0),"No","")</f>
        <v>#N/A</v>
      </c>
    </row>
    <row r="146" spans="21:25">
      <c r="U146">
        <v>11007021</v>
      </c>
      <c r="V146" t="s">
        <v>508</v>
      </c>
      <c r="W146" s="126" t="s">
        <v>555</v>
      </c>
      <c r="X146" s="181">
        <f>_xlfn.NUMBERVALUE('DDB Request'!C155)</f>
        <v>0</v>
      </c>
      <c r="Y146" t="e">
        <f>IF(MATCH(_xlfn.NUMBERVALUE('DDB Request'!C155),Table2[[SpeedType ]],0),"No","")</f>
        <v>#N/A</v>
      </c>
    </row>
    <row r="147" spans="21:25">
      <c r="U147">
        <v>11007022</v>
      </c>
      <c r="V147" t="s">
        <v>509</v>
      </c>
      <c r="W147" s="126" t="s">
        <v>555</v>
      </c>
      <c r="X147" s="181">
        <f>_xlfn.NUMBERVALUE('DDB Request'!C156)</f>
        <v>0</v>
      </c>
      <c r="Y147" t="e">
        <f>IF(MATCH(_xlfn.NUMBERVALUE('DDB Request'!C156),Table2[[SpeedType ]],0),"No","")</f>
        <v>#N/A</v>
      </c>
    </row>
    <row r="148" spans="21:25">
      <c r="U148">
        <v>11007023</v>
      </c>
      <c r="V148" t="s">
        <v>510</v>
      </c>
      <c r="W148" s="126" t="s">
        <v>555</v>
      </c>
      <c r="X148" s="181">
        <f>_xlfn.NUMBERVALUE('DDB Request'!C157)</f>
        <v>0</v>
      </c>
      <c r="Y148" t="e">
        <f>IF(MATCH(_xlfn.NUMBERVALUE('DDB Request'!C157),Table2[[SpeedType ]],0),"No","")</f>
        <v>#N/A</v>
      </c>
    </row>
    <row r="149" spans="21:25">
      <c r="U149">
        <v>11007024</v>
      </c>
      <c r="V149" t="s">
        <v>511</v>
      </c>
      <c r="W149" s="126" t="s">
        <v>555</v>
      </c>
      <c r="X149" s="181">
        <f>_xlfn.NUMBERVALUE('DDB Request'!C158)</f>
        <v>0</v>
      </c>
      <c r="Y149" t="e">
        <f>IF(MATCH(_xlfn.NUMBERVALUE('DDB Request'!C158),Table2[[SpeedType ]],0),"No","")</f>
        <v>#N/A</v>
      </c>
    </row>
    <row r="150" spans="21:25">
      <c r="U150">
        <v>11007025</v>
      </c>
      <c r="V150" t="s">
        <v>512</v>
      </c>
      <c r="W150" s="126" t="s">
        <v>555</v>
      </c>
      <c r="X150" s="181">
        <f>_xlfn.NUMBERVALUE('DDB Request'!C159)</f>
        <v>0</v>
      </c>
      <c r="Y150" t="e">
        <f>IF(MATCH(_xlfn.NUMBERVALUE('DDB Request'!C159),Table2[[SpeedType ]],0),"No","")</f>
        <v>#N/A</v>
      </c>
    </row>
    <row r="151" spans="21:25">
      <c r="U151">
        <v>11007026</v>
      </c>
      <c r="V151" t="s">
        <v>513</v>
      </c>
      <c r="W151" s="126" t="s">
        <v>555</v>
      </c>
      <c r="X151" s="181">
        <f>_xlfn.NUMBERVALUE('DDB Request'!C160)</f>
        <v>0</v>
      </c>
      <c r="Y151" t="e">
        <f>IF(MATCH(_xlfn.NUMBERVALUE('DDB Request'!C160),Table2[[SpeedType ]],0),"No","")</f>
        <v>#N/A</v>
      </c>
    </row>
    <row r="152" spans="21:25">
      <c r="U152">
        <v>11007027</v>
      </c>
      <c r="V152" t="s">
        <v>514</v>
      </c>
      <c r="W152" s="126" t="s">
        <v>555</v>
      </c>
      <c r="X152" s="181">
        <f>_xlfn.NUMBERVALUE('DDB Request'!C161)</f>
        <v>0</v>
      </c>
      <c r="Y152" t="e">
        <f>IF(MATCH(_xlfn.NUMBERVALUE('DDB Request'!C161),Table2[[SpeedType ]],0),"No","")</f>
        <v>#N/A</v>
      </c>
    </row>
    <row r="153" spans="21:25">
      <c r="U153">
        <v>11007037</v>
      </c>
      <c r="V153" t="s">
        <v>515</v>
      </c>
      <c r="W153" s="126" t="s">
        <v>555</v>
      </c>
      <c r="X153" s="181">
        <f>_xlfn.NUMBERVALUE('DDB Request'!C162)</f>
        <v>0</v>
      </c>
      <c r="Y153" t="e">
        <f>IF(MATCH(_xlfn.NUMBERVALUE('DDB Request'!C162),Table2[[SpeedType ]],0),"No","")</f>
        <v>#N/A</v>
      </c>
    </row>
    <row r="154" spans="21:25">
      <c r="U154">
        <v>11007038</v>
      </c>
      <c r="V154" t="s">
        <v>516</v>
      </c>
      <c r="W154" s="126" t="s">
        <v>555</v>
      </c>
      <c r="X154" s="181">
        <f>_xlfn.NUMBERVALUE('DDB Request'!C163)</f>
        <v>0</v>
      </c>
      <c r="Y154" t="e">
        <f>IF(MATCH(_xlfn.NUMBERVALUE('DDB Request'!C163),Table2[[SpeedType ]],0),"No","")</f>
        <v>#N/A</v>
      </c>
    </row>
    <row r="155" spans="21:25">
      <c r="U155">
        <v>11007039</v>
      </c>
      <c r="V155" t="s">
        <v>517</v>
      </c>
      <c r="W155" s="126" t="s">
        <v>555</v>
      </c>
      <c r="X155" s="181">
        <f>_xlfn.NUMBERVALUE('DDB Request'!C164)</f>
        <v>0</v>
      </c>
      <c r="Y155" t="e">
        <f>IF(MATCH(_xlfn.NUMBERVALUE('DDB Request'!C164),Table2[[SpeedType ]],0),"No","")</f>
        <v>#N/A</v>
      </c>
    </row>
    <row r="156" spans="21:25">
      <c r="U156">
        <v>11007040</v>
      </c>
      <c r="V156" t="s">
        <v>518</v>
      </c>
      <c r="W156" s="126" t="s">
        <v>555</v>
      </c>
      <c r="X156" s="181">
        <f>_xlfn.NUMBERVALUE('DDB Request'!C165)</f>
        <v>0</v>
      </c>
      <c r="Y156" t="e">
        <f>IF(MATCH(_xlfn.NUMBERVALUE('DDB Request'!C165),Table2[[SpeedType ]],0),"No","")</f>
        <v>#N/A</v>
      </c>
    </row>
    <row r="157" spans="21:25">
      <c r="U157">
        <v>11006988</v>
      </c>
      <c r="V157" t="s">
        <v>519</v>
      </c>
      <c r="W157" s="126" t="s">
        <v>555</v>
      </c>
      <c r="X157" s="181">
        <f>_xlfn.NUMBERVALUE('DDB Request'!C166)</f>
        <v>0</v>
      </c>
      <c r="Y157" t="e">
        <f>IF(MATCH(_xlfn.NUMBERVALUE('DDB Request'!C166),Table2[[SpeedType ]],0),"No","")</f>
        <v>#N/A</v>
      </c>
    </row>
    <row r="158" spans="21:25">
      <c r="U158">
        <v>11006989</v>
      </c>
      <c r="V158" t="s">
        <v>520</v>
      </c>
      <c r="W158" s="126" t="s">
        <v>555</v>
      </c>
      <c r="X158" s="181">
        <f>_xlfn.NUMBERVALUE('DDB Request'!C167)</f>
        <v>0</v>
      </c>
      <c r="Y158" t="e">
        <f>IF(MATCH(_xlfn.NUMBERVALUE('DDB Request'!C167),Table2[[SpeedType ]],0),"No","")</f>
        <v>#N/A</v>
      </c>
    </row>
    <row r="159" spans="21:25">
      <c r="U159">
        <v>11006990</v>
      </c>
      <c r="V159" t="s">
        <v>521</v>
      </c>
      <c r="W159" s="126" t="s">
        <v>555</v>
      </c>
      <c r="X159" s="181">
        <f>_xlfn.NUMBERVALUE('DDB Request'!C168)</f>
        <v>0</v>
      </c>
      <c r="Y159" t="e">
        <f>IF(MATCH(_xlfn.NUMBERVALUE('DDB Request'!C168),Table2[[SpeedType ]],0),"No","")</f>
        <v>#N/A</v>
      </c>
    </row>
    <row r="160" spans="21:25">
      <c r="U160">
        <v>11006991</v>
      </c>
      <c r="V160" t="s">
        <v>522</v>
      </c>
      <c r="W160" s="126" t="s">
        <v>555</v>
      </c>
      <c r="X160" s="181">
        <f>_xlfn.NUMBERVALUE('DDB Request'!C169)</f>
        <v>0</v>
      </c>
      <c r="Y160" t="e">
        <f>IF(MATCH(_xlfn.NUMBERVALUE('DDB Request'!C169),Table2[[SpeedType ]],0),"No","")</f>
        <v>#N/A</v>
      </c>
    </row>
    <row r="161" spans="21:25">
      <c r="U161">
        <v>11007012</v>
      </c>
      <c r="V161" t="s">
        <v>523</v>
      </c>
      <c r="W161" s="126" t="s">
        <v>555</v>
      </c>
      <c r="X161" s="181">
        <f>_xlfn.NUMBERVALUE('DDB Request'!C170)</f>
        <v>0</v>
      </c>
      <c r="Y161" t="e">
        <f>IF(MATCH(_xlfn.NUMBERVALUE('DDB Request'!C170),Table2[[SpeedType ]],0),"No","")</f>
        <v>#N/A</v>
      </c>
    </row>
    <row r="162" spans="21:25">
      <c r="U162">
        <v>11007013</v>
      </c>
      <c r="V162" t="s">
        <v>524</v>
      </c>
      <c r="W162" s="126" t="s">
        <v>555</v>
      </c>
      <c r="X162" s="181">
        <f>_xlfn.NUMBERVALUE('DDB Request'!C171)</f>
        <v>0</v>
      </c>
      <c r="Y162" t="e">
        <f>IF(MATCH(_xlfn.NUMBERVALUE('DDB Request'!C171),Table2[[SpeedType ]],0),"No","")</f>
        <v>#N/A</v>
      </c>
    </row>
    <row r="163" spans="21:25">
      <c r="U163">
        <v>11007014</v>
      </c>
      <c r="V163" t="s">
        <v>525</v>
      </c>
      <c r="W163" s="126" t="s">
        <v>555</v>
      </c>
      <c r="X163" s="181">
        <f>_xlfn.NUMBERVALUE('DDB Request'!C172)</f>
        <v>0</v>
      </c>
      <c r="Y163" t="e">
        <f>IF(MATCH(_xlfn.NUMBERVALUE('DDB Request'!C172),Table2[[SpeedType ]],0),"No","")</f>
        <v>#N/A</v>
      </c>
    </row>
    <row r="164" spans="21:25">
      <c r="U164">
        <v>11007015</v>
      </c>
      <c r="V164" t="s">
        <v>526</v>
      </c>
      <c r="W164" s="126" t="s">
        <v>555</v>
      </c>
      <c r="X164" s="181">
        <f>_xlfn.NUMBERVALUE('DDB Request'!C173)</f>
        <v>0</v>
      </c>
      <c r="Y164" t="e">
        <f>IF(MATCH(_xlfn.NUMBERVALUE('DDB Request'!C173),Table2[[SpeedType ]],0),"No","")</f>
        <v>#N/A</v>
      </c>
    </row>
    <row r="165" spans="21:25">
      <c r="U165">
        <v>11007028</v>
      </c>
      <c r="V165" t="s">
        <v>527</v>
      </c>
      <c r="W165" s="126" t="s">
        <v>555</v>
      </c>
      <c r="X165" s="181">
        <f>_xlfn.NUMBERVALUE('DDB Request'!C174)</f>
        <v>0</v>
      </c>
      <c r="Y165" t="e">
        <f>IF(MATCH(_xlfn.NUMBERVALUE('DDB Request'!C174),Table2[[SpeedType ]],0),"No","")</f>
        <v>#N/A</v>
      </c>
    </row>
    <row r="166" spans="21:25">
      <c r="U166">
        <v>11007029</v>
      </c>
      <c r="V166" t="s">
        <v>528</v>
      </c>
      <c r="W166" s="126" t="s">
        <v>555</v>
      </c>
      <c r="X166" s="181">
        <f>_xlfn.NUMBERVALUE('DDB Request'!C175)</f>
        <v>0</v>
      </c>
      <c r="Y166" t="e">
        <f>IF(MATCH(_xlfn.NUMBERVALUE('DDB Request'!C175),Table2[[SpeedType ]],0),"No","")</f>
        <v>#N/A</v>
      </c>
    </row>
    <row r="167" spans="21:25">
      <c r="U167">
        <v>11007030</v>
      </c>
      <c r="V167" t="s">
        <v>529</v>
      </c>
      <c r="W167" s="126" t="s">
        <v>555</v>
      </c>
      <c r="X167" s="181">
        <f>_xlfn.NUMBERVALUE('DDB Request'!C176)</f>
        <v>0</v>
      </c>
      <c r="Y167" t="e">
        <f>IF(MATCH(_xlfn.NUMBERVALUE('DDB Request'!C176),Table2[[SpeedType ]],0),"No","")</f>
        <v>#N/A</v>
      </c>
    </row>
    <row r="168" spans="21:25">
      <c r="U168">
        <v>11007036</v>
      </c>
      <c r="V168" t="s">
        <v>530</v>
      </c>
      <c r="W168" s="126" t="s">
        <v>555</v>
      </c>
      <c r="X168" s="181">
        <f>_xlfn.NUMBERVALUE('DDB Request'!C177)</f>
        <v>0</v>
      </c>
      <c r="Y168" t="e">
        <f>IF(MATCH(_xlfn.NUMBERVALUE('DDB Request'!C177),Table2[[SpeedType ]],0),"No","")</f>
        <v>#N/A</v>
      </c>
    </row>
    <row r="169" spans="21:25">
      <c r="U169">
        <v>11007673</v>
      </c>
      <c r="V169" t="s">
        <v>531</v>
      </c>
      <c r="W169" s="126" t="s">
        <v>555</v>
      </c>
      <c r="X169" s="181">
        <f>_xlfn.NUMBERVALUE('DDB Request'!C178)</f>
        <v>0</v>
      </c>
      <c r="Y169" t="e">
        <f>IF(MATCH(_xlfn.NUMBERVALUE('DDB Request'!C178),Table2[[SpeedType ]],0),"No","")</f>
        <v>#N/A</v>
      </c>
    </row>
    <row r="170" spans="21:25">
      <c r="U170">
        <v>11007041</v>
      </c>
      <c r="V170" t="s">
        <v>532</v>
      </c>
      <c r="W170" s="126" t="s">
        <v>555</v>
      </c>
      <c r="X170" s="181">
        <f>_xlfn.NUMBERVALUE('DDB Request'!C179)</f>
        <v>0</v>
      </c>
      <c r="Y170" t="e">
        <f>IF(MATCH(_xlfn.NUMBERVALUE('DDB Request'!C179),Table2[[SpeedType ]],0),"No","")</f>
        <v>#N/A</v>
      </c>
    </row>
    <row r="171" spans="21:25">
      <c r="U171">
        <v>11007042</v>
      </c>
      <c r="V171" t="s">
        <v>533</v>
      </c>
      <c r="W171" s="126" t="s">
        <v>555</v>
      </c>
      <c r="X171" s="181">
        <f>_xlfn.NUMBERVALUE('DDB Request'!C180)</f>
        <v>0</v>
      </c>
      <c r="Y171" t="e">
        <f>IF(MATCH(_xlfn.NUMBERVALUE('DDB Request'!C180),Table2[[SpeedType ]],0),"No","")</f>
        <v>#N/A</v>
      </c>
    </row>
    <row r="172" spans="21:25">
      <c r="U172">
        <v>11007043</v>
      </c>
      <c r="V172" t="s">
        <v>534</v>
      </c>
      <c r="W172" s="126" t="s">
        <v>555</v>
      </c>
      <c r="X172" s="181">
        <f>_xlfn.NUMBERVALUE('DDB Request'!C181)</f>
        <v>0</v>
      </c>
      <c r="Y172" t="e">
        <f>IF(MATCH(_xlfn.NUMBERVALUE('DDB Request'!C181),Table2[[SpeedType ]],0),"No","")</f>
        <v>#N/A</v>
      </c>
    </row>
    <row r="173" spans="21:25">
      <c r="U173">
        <v>11007044</v>
      </c>
      <c r="V173" t="s">
        <v>535</v>
      </c>
      <c r="W173" s="126" t="s">
        <v>555</v>
      </c>
      <c r="X173" s="181">
        <f>_xlfn.NUMBERVALUE('DDB Request'!C182)</f>
        <v>0</v>
      </c>
      <c r="Y173" t="e">
        <f>IF(MATCH(_xlfn.NUMBERVALUE('DDB Request'!C182),Table2[[SpeedType ]],0),"No","")</f>
        <v>#N/A</v>
      </c>
    </row>
    <row r="174" spans="21:25">
      <c r="U174">
        <v>11006930</v>
      </c>
      <c r="V174" t="s">
        <v>536</v>
      </c>
      <c r="W174" s="126" t="s">
        <v>555</v>
      </c>
      <c r="X174" s="181">
        <f>_xlfn.NUMBERVALUE('DDB Request'!C183)</f>
        <v>0</v>
      </c>
      <c r="Y174" t="e">
        <f>IF(MATCH(_xlfn.NUMBERVALUE('DDB Request'!C183),Table2[[SpeedType ]],0),"No","")</f>
        <v>#N/A</v>
      </c>
    </row>
    <row r="175" spans="21:25">
      <c r="U175">
        <v>11006931</v>
      </c>
      <c r="V175" t="s">
        <v>537</v>
      </c>
      <c r="W175" s="126" t="s">
        <v>555</v>
      </c>
      <c r="X175" s="181">
        <f>_xlfn.NUMBERVALUE('DDB Request'!C184)</f>
        <v>0</v>
      </c>
      <c r="Y175" t="e">
        <f>IF(MATCH(_xlfn.NUMBERVALUE('DDB Request'!C184),Table2[[SpeedType ]],0),"No","")</f>
        <v>#N/A</v>
      </c>
    </row>
    <row r="176" spans="21:25">
      <c r="U176">
        <v>11006932</v>
      </c>
      <c r="V176" t="s">
        <v>538</v>
      </c>
      <c r="W176" s="126" t="s">
        <v>555</v>
      </c>
      <c r="X176" s="181">
        <f>_xlfn.NUMBERVALUE('DDB Request'!C185)</f>
        <v>0</v>
      </c>
      <c r="Y176" t="e">
        <f>IF(MATCH(_xlfn.NUMBERVALUE('DDB Request'!C185),Table2[[SpeedType ]],0),"No","")</f>
        <v>#N/A</v>
      </c>
    </row>
    <row r="177" spans="21:25">
      <c r="U177">
        <v>11006933</v>
      </c>
      <c r="V177" t="s">
        <v>539</v>
      </c>
      <c r="W177" s="126" t="s">
        <v>555</v>
      </c>
      <c r="X177" s="181">
        <f>_xlfn.NUMBERVALUE('DDB Request'!C186)</f>
        <v>0</v>
      </c>
      <c r="Y177" t="e">
        <f>IF(MATCH(_xlfn.NUMBERVALUE('DDB Request'!C186),Table2[[SpeedType ]],0),"No","")</f>
        <v>#N/A</v>
      </c>
    </row>
    <row r="178" spans="21:25">
      <c r="U178">
        <v>11006934</v>
      </c>
      <c r="V178" t="s">
        <v>540</v>
      </c>
      <c r="W178" s="126" t="s">
        <v>555</v>
      </c>
      <c r="X178" s="181">
        <f>_xlfn.NUMBERVALUE('DDB Request'!C187)</f>
        <v>0</v>
      </c>
      <c r="Y178" t="e">
        <f>IF(MATCH(_xlfn.NUMBERVALUE('DDB Request'!C187),Table2[[SpeedType ]],0),"No","")</f>
        <v>#N/A</v>
      </c>
    </row>
    <row r="179" spans="21:25">
      <c r="U179">
        <v>11006935</v>
      </c>
      <c r="V179" t="s">
        <v>541</v>
      </c>
      <c r="W179" s="126" t="s">
        <v>555</v>
      </c>
      <c r="X179" s="181">
        <f>_xlfn.NUMBERVALUE('DDB Request'!C188)</f>
        <v>0</v>
      </c>
      <c r="Y179" t="e">
        <f>IF(MATCH(_xlfn.NUMBERVALUE('DDB Request'!C188),Table2[[SpeedType ]],0),"No","")</f>
        <v>#N/A</v>
      </c>
    </row>
    <row r="180" spans="21:25">
      <c r="U180">
        <v>11006936</v>
      </c>
      <c r="V180" t="s">
        <v>542</v>
      </c>
      <c r="W180" s="126" t="s">
        <v>555</v>
      </c>
      <c r="X180" s="181">
        <f>_xlfn.NUMBERVALUE('DDB Request'!C189)</f>
        <v>0</v>
      </c>
      <c r="Y180" t="e">
        <f>IF(MATCH(_xlfn.NUMBERVALUE('DDB Request'!C189),Table2[[SpeedType ]],0),"No","")</f>
        <v>#N/A</v>
      </c>
    </row>
    <row r="181" spans="21:25">
      <c r="U181">
        <v>11007031</v>
      </c>
      <c r="V181" t="s">
        <v>543</v>
      </c>
      <c r="W181" s="126" t="s">
        <v>555</v>
      </c>
      <c r="X181" s="181">
        <f>_xlfn.NUMBERVALUE('DDB Request'!C190)</f>
        <v>0</v>
      </c>
      <c r="Y181" t="e">
        <f>IF(MATCH(_xlfn.NUMBERVALUE('DDB Request'!C190),Table2[[SpeedType ]],0),"No","")</f>
        <v>#N/A</v>
      </c>
    </row>
    <row r="182" spans="21:25">
      <c r="U182">
        <v>11007268</v>
      </c>
      <c r="V182" t="s">
        <v>544</v>
      </c>
      <c r="W182" s="126" t="s">
        <v>555</v>
      </c>
      <c r="X182" s="181">
        <f>_xlfn.NUMBERVALUE('DDB Request'!C191)</f>
        <v>0</v>
      </c>
      <c r="Y182" t="e">
        <f>IF(MATCH(_xlfn.NUMBERVALUE('DDB Request'!C191),Table2[[SpeedType ]],0),"No","")</f>
        <v>#N/A</v>
      </c>
    </row>
    <row r="183" spans="21:25">
      <c r="U183">
        <v>11007643</v>
      </c>
      <c r="V183" t="s">
        <v>545</v>
      </c>
      <c r="W183" s="126" t="s">
        <v>555</v>
      </c>
      <c r="X183" s="181">
        <f>_xlfn.NUMBERVALUE('DDB Request'!C192)</f>
        <v>0</v>
      </c>
      <c r="Y183" t="e">
        <f>IF(MATCH(_xlfn.NUMBERVALUE('DDB Request'!C192),Table2[[SpeedType ]],0),"No","")</f>
        <v>#N/A</v>
      </c>
    </row>
    <row r="184" spans="21:25">
      <c r="U184">
        <v>11033275</v>
      </c>
      <c r="V184" t="s">
        <v>566</v>
      </c>
      <c r="W184" s="126" t="s">
        <v>555</v>
      </c>
      <c r="X184" s="181">
        <f>_xlfn.NUMBERVALUE('DDB Request'!C193)</f>
        <v>0</v>
      </c>
      <c r="Y184" s="191" t="e">
        <f>IF(MATCH(_xlfn.NUMBERVALUE('DDB Request'!C193),Table2[[SpeedType ]],0),"No","")</f>
        <v>#N/A</v>
      </c>
    </row>
    <row r="185" spans="21:25">
      <c r="U185">
        <v>11001213</v>
      </c>
      <c r="V185" t="s">
        <v>567</v>
      </c>
      <c r="W185" s="126" t="s">
        <v>555</v>
      </c>
      <c r="X185" s="181">
        <f>_xlfn.NUMBERVALUE('DDB Request'!C194)</f>
        <v>0</v>
      </c>
      <c r="Y185" s="191" t="e">
        <f>IF(MATCH(_xlfn.NUMBERVALUE('DDB Request'!C194),Table2[[SpeedType ]],0),"No","")</f>
        <v>#N/A</v>
      </c>
    </row>
    <row r="186" spans="21:25">
      <c r="U186">
        <v>11001910</v>
      </c>
      <c r="V186" t="s">
        <v>568</v>
      </c>
      <c r="W186" s="126" t="s">
        <v>555</v>
      </c>
      <c r="X186" s="181">
        <f>_xlfn.NUMBERVALUE('DDB Request'!C195)</f>
        <v>0</v>
      </c>
      <c r="Y186" s="191" t="e">
        <f>IF(MATCH(_xlfn.NUMBERVALUE('DDB Request'!C195),Table2[[SpeedType ]],0),"No","")</f>
        <v>#N/A</v>
      </c>
    </row>
    <row r="187" spans="21:25">
      <c r="U187">
        <v>11003552</v>
      </c>
      <c r="V187" t="s">
        <v>569</v>
      </c>
      <c r="W187" s="126" t="s">
        <v>555</v>
      </c>
      <c r="X187" s="181">
        <f>_xlfn.NUMBERVALUE('DDB Request'!C196)</f>
        <v>0</v>
      </c>
      <c r="Y187" s="191" t="e">
        <f>IF(MATCH(_xlfn.NUMBERVALUE('DDB Request'!C196),Table2[[SpeedType ]],0),"No","")</f>
        <v>#N/A</v>
      </c>
    </row>
    <row r="188" spans="21:25">
      <c r="U188">
        <v>11003684</v>
      </c>
      <c r="V188" t="s">
        <v>570</v>
      </c>
      <c r="W188" s="126" t="s">
        <v>555</v>
      </c>
      <c r="X188" s="181">
        <f>_xlfn.NUMBERVALUE('DDB Request'!C197)</f>
        <v>0</v>
      </c>
      <c r="Y188" s="191" t="e">
        <f>IF(MATCH(_xlfn.NUMBERVALUE('DDB Request'!C197),Table2[[SpeedType ]],0),"No","")</f>
        <v>#N/A</v>
      </c>
    </row>
    <row r="189" spans="21:25">
      <c r="U189">
        <v>11003725</v>
      </c>
      <c r="V189" t="s">
        <v>571</v>
      </c>
      <c r="W189" s="126" t="s">
        <v>555</v>
      </c>
      <c r="X189" s="181">
        <f>_xlfn.NUMBERVALUE('DDB Request'!C198)</f>
        <v>0</v>
      </c>
      <c r="Y189" s="191" t="e">
        <f>IF(MATCH(_xlfn.NUMBERVALUE('DDB Request'!C198),Table2[[SpeedType ]],0),"No","")</f>
        <v>#N/A</v>
      </c>
    </row>
    <row r="190" spans="21:25">
      <c r="U190">
        <v>11004787</v>
      </c>
      <c r="V190" t="s">
        <v>572</v>
      </c>
      <c r="W190" s="126" t="s">
        <v>555</v>
      </c>
      <c r="X190" s="181">
        <f>_xlfn.NUMBERVALUE('DDB Request'!C199)</f>
        <v>0</v>
      </c>
      <c r="Y190" s="191" t="e">
        <f>IF(MATCH(_xlfn.NUMBERVALUE('DDB Request'!C199),Table2[[SpeedType ]],0),"No","")</f>
        <v>#N/A</v>
      </c>
    </row>
    <row r="191" spans="21:25">
      <c r="U191">
        <v>11004789</v>
      </c>
      <c r="V191" t="s">
        <v>573</v>
      </c>
      <c r="W191" s="126" t="s">
        <v>555</v>
      </c>
      <c r="X191" s="181">
        <f>_xlfn.NUMBERVALUE('DDB Request'!C200)</f>
        <v>0</v>
      </c>
      <c r="Y191" s="191" t="e">
        <f>IF(MATCH(_xlfn.NUMBERVALUE('DDB Request'!C200),Table2[[SpeedType ]],0),"No","")</f>
        <v>#N/A</v>
      </c>
    </row>
    <row r="192" spans="21:25">
      <c r="U192">
        <v>11004796</v>
      </c>
      <c r="V192" t="s">
        <v>574</v>
      </c>
      <c r="W192" s="126" t="s">
        <v>555</v>
      </c>
      <c r="X192" s="181">
        <f>_xlfn.NUMBERVALUE('DDB Request'!C201)</f>
        <v>0</v>
      </c>
      <c r="Y192" s="191" t="e">
        <f>IF(MATCH(_xlfn.NUMBERVALUE('DDB Request'!C201),Table2[[SpeedType ]],0),"No","")</f>
        <v>#N/A</v>
      </c>
    </row>
    <row r="193" spans="21:25">
      <c r="U193">
        <v>11006113</v>
      </c>
      <c r="V193" t="s">
        <v>575</v>
      </c>
      <c r="W193" s="126" t="s">
        <v>555</v>
      </c>
      <c r="X193" s="181">
        <f>_xlfn.NUMBERVALUE('DDB Request'!C202)</f>
        <v>0</v>
      </c>
      <c r="Y193" s="191" t="e">
        <f>IF(MATCH(_xlfn.NUMBERVALUE('DDB Request'!C202),Table2[[SpeedType ]],0),"No","")</f>
        <v>#N/A</v>
      </c>
    </row>
    <row r="194" spans="21:25">
      <c r="U194">
        <v>11006734</v>
      </c>
      <c r="V194" t="s">
        <v>576</v>
      </c>
      <c r="W194" s="126" t="s">
        <v>555</v>
      </c>
      <c r="X194" s="181">
        <f>_xlfn.NUMBERVALUE('DDB Request'!C203)</f>
        <v>0</v>
      </c>
      <c r="Y194" s="191" t="e">
        <f>IF(MATCH(_xlfn.NUMBERVALUE('DDB Request'!C203),Table2[[SpeedType ]],0),"No","")</f>
        <v>#N/A</v>
      </c>
    </row>
    <row r="195" spans="21:25">
      <c r="U195">
        <v>11033386</v>
      </c>
      <c r="V195" t="s">
        <v>577</v>
      </c>
      <c r="W195" s="126" t="s">
        <v>555</v>
      </c>
      <c r="X195" s="181">
        <f>_xlfn.NUMBERVALUE('DDB Request'!C204)</f>
        <v>0</v>
      </c>
      <c r="Y195" s="191" t="e">
        <f>IF(MATCH(_xlfn.NUMBERVALUE('DDB Request'!C204),Table2[[SpeedType ]],0),"No","")</f>
        <v>#N/A</v>
      </c>
    </row>
    <row r="196" spans="21:25">
      <c r="U196">
        <v>11041506</v>
      </c>
      <c r="V196" t="s">
        <v>578</v>
      </c>
      <c r="W196" s="126" t="s">
        <v>555</v>
      </c>
      <c r="X196" s="181">
        <f>_xlfn.NUMBERVALUE('DDB Request'!C205)</f>
        <v>0</v>
      </c>
      <c r="Y196" s="191" t="e">
        <f>IF(MATCH(_xlfn.NUMBERVALUE('DDB Request'!C205),Table2[[SpeedType ]],0),"No","")</f>
        <v>#N/A</v>
      </c>
    </row>
    <row r="197" spans="21:25">
      <c r="U197">
        <v>11041507</v>
      </c>
      <c r="V197" t="s">
        <v>579</v>
      </c>
      <c r="W197" s="126" t="s">
        <v>555</v>
      </c>
      <c r="X197" s="181">
        <f>_xlfn.NUMBERVALUE('DDB Request'!C206)</f>
        <v>0</v>
      </c>
      <c r="Y197" s="191" t="e">
        <f>IF(MATCH(_xlfn.NUMBERVALUE('DDB Request'!C206),Table2[[SpeedType ]],0),"No","")</f>
        <v>#N/A</v>
      </c>
    </row>
    <row r="198" spans="21:25">
      <c r="U198">
        <v>11041513</v>
      </c>
      <c r="V198" t="s">
        <v>580</v>
      </c>
      <c r="W198" s="126" t="s">
        <v>555</v>
      </c>
      <c r="X198" s="181">
        <f>_xlfn.NUMBERVALUE('DDB Request'!C207)</f>
        <v>0</v>
      </c>
      <c r="Y198" s="191" t="e">
        <f>IF(MATCH(_xlfn.NUMBERVALUE('DDB Request'!C207),Table2[[SpeedType ]],0),"No","")</f>
        <v>#N/A</v>
      </c>
    </row>
    <row r="199" spans="21:25">
      <c r="U199">
        <v>11000203</v>
      </c>
      <c r="V199" t="s">
        <v>581</v>
      </c>
      <c r="W199" s="126" t="s">
        <v>555</v>
      </c>
      <c r="X199" s="181">
        <f>_xlfn.NUMBERVALUE('DDB Request'!C208)</f>
        <v>0</v>
      </c>
      <c r="Y199" s="191" t="e">
        <f>IF(MATCH(_xlfn.NUMBERVALUE('DDB Request'!C208),Table2[[SpeedType ]],0),"No","")</f>
        <v>#N/A</v>
      </c>
    </row>
    <row r="200" spans="21:25">
      <c r="U200">
        <v>11001205</v>
      </c>
      <c r="V200" t="s">
        <v>582</v>
      </c>
      <c r="W200" s="126" t="s">
        <v>555</v>
      </c>
      <c r="X200" s="181">
        <f>_xlfn.NUMBERVALUE('DDB Request'!C209)</f>
        <v>0</v>
      </c>
      <c r="Y200" s="191" t="e">
        <f>IF(MATCH(_xlfn.NUMBERVALUE('DDB Request'!C209),Table2[[SpeedType ]],0),"No","")</f>
        <v>#N/A</v>
      </c>
    </row>
    <row r="201" spans="21:25">
      <c r="U201">
        <v>11002440</v>
      </c>
      <c r="V201" t="s">
        <v>583</v>
      </c>
      <c r="W201" s="126" t="s">
        <v>555</v>
      </c>
      <c r="X201" s="181">
        <f>_xlfn.NUMBERVALUE('DDB Request'!C210)</f>
        <v>0</v>
      </c>
      <c r="Y201" s="191" t="e">
        <f>IF(MATCH(_xlfn.NUMBERVALUE('DDB Request'!C210),Table2[[SpeedType ]],0),"No","")</f>
        <v>#N/A</v>
      </c>
    </row>
    <row r="202" spans="21:25">
      <c r="U202">
        <v>11002450</v>
      </c>
      <c r="V202" t="s">
        <v>584</v>
      </c>
      <c r="W202" s="126" t="s">
        <v>555</v>
      </c>
      <c r="X202" s="181">
        <f>_xlfn.NUMBERVALUE('DDB Request'!C211)</f>
        <v>0</v>
      </c>
      <c r="Y202" s="191" t="e">
        <f>IF(MATCH(_xlfn.NUMBERVALUE('DDB Request'!C211),Table2[[SpeedType ]],0),"No","")</f>
        <v>#N/A</v>
      </c>
    </row>
    <row r="203" spans="21:25">
      <c r="U203">
        <v>11003047</v>
      </c>
      <c r="V203" t="s">
        <v>585</v>
      </c>
      <c r="W203" s="126" t="s">
        <v>555</v>
      </c>
      <c r="X203" s="181">
        <f>_xlfn.NUMBERVALUE('DDB Request'!C212)</f>
        <v>0</v>
      </c>
      <c r="Y203" s="191" t="e">
        <f>IF(MATCH(_xlfn.NUMBERVALUE('DDB Request'!C212),Table2[[SpeedType ]],0),"No","")</f>
        <v>#N/A</v>
      </c>
    </row>
    <row r="204" spans="21:25">
      <c r="U204">
        <v>11003453</v>
      </c>
      <c r="V204" t="s">
        <v>586</v>
      </c>
      <c r="W204" s="126" t="s">
        <v>555</v>
      </c>
      <c r="X204" s="181">
        <f>_xlfn.NUMBERVALUE('DDB Request'!C213)</f>
        <v>0</v>
      </c>
      <c r="Y204" s="191" t="e">
        <f>IF(MATCH(_xlfn.NUMBERVALUE('DDB Request'!C213),Table2[[SpeedType ]],0),"No","")</f>
        <v>#N/A</v>
      </c>
    </row>
    <row r="205" spans="21:25">
      <c r="U205">
        <v>11003574</v>
      </c>
      <c r="V205" t="s">
        <v>587</v>
      </c>
      <c r="W205" s="126" t="s">
        <v>555</v>
      </c>
      <c r="X205" s="181">
        <f>_xlfn.NUMBERVALUE('DDB Request'!C214)</f>
        <v>0</v>
      </c>
      <c r="Y205" s="191" t="e">
        <f>IF(MATCH(_xlfn.NUMBERVALUE('DDB Request'!C214),Table2[[SpeedType ]],0),"No","")</f>
        <v>#N/A</v>
      </c>
    </row>
    <row r="206" spans="21:25">
      <c r="U206">
        <v>11003863</v>
      </c>
      <c r="V206" t="s">
        <v>588</v>
      </c>
      <c r="W206" s="126" t="s">
        <v>555</v>
      </c>
      <c r="X206" s="181">
        <f>_xlfn.NUMBERVALUE('DDB Request'!C215)</f>
        <v>0</v>
      </c>
      <c r="Y206" s="191" t="e">
        <f>IF(MATCH(_xlfn.NUMBERVALUE('DDB Request'!C215),Table2[[SpeedType ]],0),"No","")</f>
        <v>#N/A</v>
      </c>
    </row>
    <row r="207" spans="21:25">
      <c r="U207">
        <v>11005151</v>
      </c>
      <c r="V207" t="s">
        <v>589</v>
      </c>
      <c r="W207" s="126" t="s">
        <v>555</v>
      </c>
      <c r="X207" s="181">
        <f>_xlfn.NUMBERVALUE('DDB Request'!C216)</f>
        <v>0</v>
      </c>
      <c r="Y207" s="191" t="e">
        <f>IF(MATCH(_xlfn.NUMBERVALUE('DDB Request'!C216),Table2[[SpeedType ]],0),"No","")</f>
        <v>#N/A</v>
      </c>
    </row>
    <row r="208" spans="21:25">
      <c r="U208">
        <v>11006027</v>
      </c>
      <c r="V208" t="s">
        <v>590</v>
      </c>
      <c r="W208" s="126" t="s">
        <v>555</v>
      </c>
      <c r="X208" s="181">
        <f>_xlfn.NUMBERVALUE('DDB Request'!C217)</f>
        <v>0</v>
      </c>
      <c r="Y208" s="191" t="e">
        <f>IF(MATCH(_xlfn.NUMBERVALUE('DDB Request'!C217),Table2[[SpeedType ]],0),"No","")</f>
        <v>#N/A</v>
      </c>
    </row>
    <row r="209" spans="21:25">
      <c r="U209">
        <v>11006049</v>
      </c>
      <c r="V209" t="s">
        <v>591</v>
      </c>
      <c r="W209" s="126" t="s">
        <v>555</v>
      </c>
      <c r="X209" s="181">
        <f>_xlfn.NUMBERVALUE('DDB Request'!C218)</f>
        <v>0</v>
      </c>
      <c r="Y209" s="191" t="e">
        <f>IF(MATCH(_xlfn.NUMBERVALUE('DDB Request'!C218),Table2[[SpeedType ]],0),"No","")</f>
        <v>#N/A</v>
      </c>
    </row>
    <row r="210" spans="21:25">
      <c r="U210">
        <v>11006325</v>
      </c>
      <c r="V210" t="s">
        <v>592</v>
      </c>
      <c r="W210" s="126" t="s">
        <v>555</v>
      </c>
      <c r="X210" s="181">
        <f>_xlfn.NUMBERVALUE('DDB Request'!C219)</f>
        <v>0</v>
      </c>
      <c r="Y210" s="191" t="e">
        <f>IF(MATCH(_xlfn.NUMBERVALUE('DDB Request'!C219),Table2[[SpeedType ]],0),"No","")</f>
        <v>#N/A</v>
      </c>
    </row>
    <row r="211" spans="21:25">
      <c r="U211">
        <v>11007684</v>
      </c>
      <c r="V211" t="s">
        <v>593</v>
      </c>
      <c r="W211" s="126" t="s">
        <v>555</v>
      </c>
      <c r="X211" s="181">
        <f>_xlfn.NUMBERVALUE('DDB Request'!C220)</f>
        <v>0</v>
      </c>
      <c r="Y211" s="191" t="e">
        <f>IF(MATCH(_xlfn.NUMBERVALUE('DDB Request'!C220),Table2[[SpeedType ]],0),"No","")</f>
        <v>#N/A</v>
      </c>
    </row>
    <row r="212" spans="21:25">
      <c r="U212">
        <v>11033390</v>
      </c>
      <c r="V212" t="s">
        <v>594</v>
      </c>
      <c r="W212" s="126" t="s">
        <v>555</v>
      </c>
      <c r="X212" s="181">
        <f>_xlfn.NUMBERVALUE('DDB Request'!C221)</f>
        <v>0</v>
      </c>
      <c r="Y212" s="191" t="e">
        <f>IF(MATCH(_xlfn.NUMBERVALUE('DDB Request'!C221),Table2[[SpeedType ]],0),"No","")</f>
        <v>#N/A</v>
      </c>
    </row>
    <row r="213" spans="21:25">
      <c r="U213">
        <v>11041493</v>
      </c>
      <c r="V213" t="s">
        <v>595</v>
      </c>
      <c r="W213" s="126" t="s">
        <v>555</v>
      </c>
      <c r="X213" s="181">
        <f>_xlfn.NUMBERVALUE('DDB Request'!C222)</f>
        <v>0</v>
      </c>
      <c r="Y213" s="191" t="e">
        <f>IF(MATCH(_xlfn.NUMBERVALUE('DDB Request'!C222),Table2[[SpeedType ]],0),"No","")</f>
        <v>#N/A</v>
      </c>
    </row>
    <row r="214" spans="21:25">
      <c r="U214">
        <v>11041495</v>
      </c>
      <c r="V214" t="s">
        <v>596</v>
      </c>
      <c r="W214" s="126" t="s">
        <v>555</v>
      </c>
      <c r="X214" s="181">
        <f>_xlfn.NUMBERVALUE('DDB Request'!C223)</f>
        <v>0</v>
      </c>
      <c r="Y214" s="191" t="e">
        <f>IF(MATCH(_xlfn.NUMBERVALUE('DDB Request'!C223),Table2[[SpeedType ]],0),"No","")</f>
        <v>#N/A</v>
      </c>
    </row>
    <row r="215" spans="21:25">
      <c r="U215">
        <v>11041496</v>
      </c>
      <c r="V215" t="s">
        <v>597</v>
      </c>
      <c r="W215" s="126" t="s">
        <v>555</v>
      </c>
      <c r="X215" s="181">
        <f>_xlfn.NUMBERVALUE('DDB Request'!C224)</f>
        <v>0</v>
      </c>
      <c r="Y215" s="191" t="e">
        <f>IF(MATCH(_xlfn.NUMBERVALUE('DDB Request'!C224),Table2[[SpeedType ]],0),"No","")</f>
        <v>#N/A</v>
      </c>
    </row>
    <row r="216" spans="21:25">
      <c r="U216">
        <v>11041498</v>
      </c>
      <c r="V216" t="s">
        <v>598</v>
      </c>
      <c r="W216" s="126" t="s">
        <v>555</v>
      </c>
      <c r="X216" s="181">
        <f>_xlfn.NUMBERVALUE('DDB Request'!C225)</f>
        <v>0</v>
      </c>
      <c r="Y216" s="191" t="e">
        <f>IF(MATCH(_xlfn.NUMBERVALUE('DDB Request'!C225),Table2[[SpeedType ]],0),"No","")</f>
        <v>#N/A</v>
      </c>
    </row>
    <row r="217" spans="21:25">
      <c r="U217">
        <v>11041501</v>
      </c>
      <c r="V217" t="s">
        <v>599</v>
      </c>
      <c r="W217" s="126" t="s">
        <v>555</v>
      </c>
      <c r="X217" s="181">
        <f>_xlfn.NUMBERVALUE('DDB Request'!C226)</f>
        <v>0</v>
      </c>
      <c r="Y217" s="191" t="e">
        <f>IF(MATCH(_xlfn.NUMBERVALUE('DDB Request'!C226),Table2[[SpeedType ]],0),"No","")</f>
        <v>#N/A</v>
      </c>
    </row>
    <row r="218" spans="21:25">
      <c r="U218">
        <v>11041502</v>
      </c>
      <c r="V218" t="s">
        <v>600</v>
      </c>
      <c r="W218" s="126" t="s">
        <v>555</v>
      </c>
      <c r="X218" s="181">
        <f>_xlfn.NUMBERVALUE('DDB Request'!C227)</f>
        <v>0</v>
      </c>
      <c r="Y218" s="191" t="e">
        <f>IF(MATCH(_xlfn.NUMBERVALUE('DDB Request'!C227),Table2[[SpeedType ]],0),"No","")</f>
        <v>#N/A</v>
      </c>
    </row>
    <row r="219" spans="21:25">
      <c r="U219">
        <v>11041504</v>
      </c>
      <c r="V219" t="s">
        <v>601</v>
      </c>
      <c r="W219" s="126" t="s">
        <v>555</v>
      </c>
      <c r="X219" s="181">
        <f>_xlfn.NUMBERVALUE('DDB Request'!C228)</f>
        <v>0</v>
      </c>
      <c r="Y219" s="191" t="e">
        <f>IF(MATCH(_xlfn.NUMBERVALUE('DDB Request'!C228),Table2[[SpeedType ]],0),"No","")</f>
        <v>#N/A</v>
      </c>
    </row>
    <row r="220" spans="21:25">
      <c r="U220">
        <v>11066405</v>
      </c>
      <c r="V220" t="s">
        <v>602</v>
      </c>
      <c r="W220" s="126" t="s">
        <v>555</v>
      </c>
      <c r="X220" s="181">
        <f>_xlfn.NUMBERVALUE('DDB Request'!C229)</f>
        <v>0</v>
      </c>
      <c r="Y220" s="191" t="e">
        <f>IF(MATCH(_xlfn.NUMBERVALUE('DDB Request'!C229),Table2[[SpeedType ]],0),"No","")</f>
        <v>#N/A</v>
      </c>
    </row>
    <row r="221" spans="21:25">
      <c r="U221">
        <v>11072472</v>
      </c>
      <c r="V221" t="s">
        <v>603</v>
      </c>
      <c r="W221" s="126" t="s">
        <v>555</v>
      </c>
      <c r="X221" s="181">
        <f>_xlfn.NUMBERVALUE('DDB Request'!C230)</f>
        <v>0</v>
      </c>
      <c r="Y221" s="191" t="e">
        <f>IF(MATCH(_xlfn.NUMBERVALUE('DDB Request'!C230),Table2[[SpeedType ]],0),"No","")</f>
        <v>#N/A</v>
      </c>
    </row>
    <row r="222" spans="21:25">
      <c r="U222">
        <v>11086267</v>
      </c>
      <c r="V222" t="s">
        <v>604</v>
      </c>
      <c r="W222" s="126" t="s">
        <v>555</v>
      </c>
      <c r="X222" s="181">
        <f>_xlfn.NUMBERVALUE('DDB Request'!C231)</f>
        <v>0</v>
      </c>
      <c r="Y222" s="191" t="e">
        <f>IF(MATCH(_xlfn.NUMBERVALUE('DDB Request'!C231),Table2[[SpeedType ]],0),"No","")</f>
        <v>#N/A</v>
      </c>
    </row>
    <row r="223" spans="21:25">
      <c r="U223">
        <v>11001211</v>
      </c>
      <c r="V223" t="s">
        <v>605</v>
      </c>
      <c r="W223" s="126" t="s">
        <v>555</v>
      </c>
      <c r="X223" s="181">
        <f>_xlfn.NUMBERVALUE('DDB Request'!C232)</f>
        <v>0</v>
      </c>
      <c r="Y223" s="191" t="e">
        <f>IF(MATCH(_xlfn.NUMBERVALUE('DDB Request'!C232),Table2[[SpeedType ]],0),"No","")</f>
        <v>#N/A</v>
      </c>
    </row>
    <row r="224" spans="21:25">
      <c r="U224">
        <v>11001828</v>
      </c>
      <c r="V224" t="s">
        <v>606</v>
      </c>
      <c r="W224" s="126" t="s">
        <v>555</v>
      </c>
      <c r="X224" s="181">
        <f>_xlfn.NUMBERVALUE('DDB Request'!C233)</f>
        <v>0</v>
      </c>
      <c r="Y224" s="191" t="e">
        <f>IF(MATCH(_xlfn.NUMBERVALUE('DDB Request'!C233),Table2[[SpeedType ]],0),"No","")</f>
        <v>#N/A</v>
      </c>
    </row>
    <row r="225" spans="21:25">
      <c r="U225">
        <v>11002430</v>
      </c>
      <c r="V225" t="s">
        <v>607</v>
      </c>
      <c r="W225" s="126" t="s">
        <v>555</v>
      </c>
      <c r="X225" s="181">
        <f>_xlfn.NUMBERVALUE('DDB Request'!C234)</f>
        <v>0</v>
      </c>
      <c r="Y225" s="191" t="e">
        <f>IF(MATCH(_xlfn.NUMBERVALUE('DDB Request'!C234),Table2[[SpeedType ]],0),"No","")</f>
        <v>#N/A</v>
      </c>
    </row>
    <row r="226" spans="21:25">
      <c r="U226">
        <v>11002985</v>
      </c>
      <c r="V226" t="s">
        <v>608</v>
      </c>
      <c r="W226" s="126" t="s">
        <v>555</v>
      </c>
      <c r="X226" s="181">
        <f>_xlfn.NUMBERVALUE('DDB Request'!C235)</f>
        <v>0</v>
      </c>
      <c r="Y226" s="191" t="e">
        <f>IF(MATCH(_xlfn.NUMBERVALUE('DDB Request'!C235),Table2[[SpeedType ]],0),"No","")</f>
        <v>#N/A</v>
      </c>
    </row>
    <row r="227" spans="21:25">
      <c r="U227">
        <v>11003041</v>
      </c>
      <c r="V227" t="s">
        <v>609</v>
      </c>
      <c r="W227" s="126" t="s">
        <v>555</v>
      </c>
      <c r="X227" s="181">
        <f>_xlfn.NUMBERVALUE('DDB Request'!C236)</f>
        <v>0</v>
      </c>
      <c r="Y227" s="191" t="e">
        <f>IF(MATCH(_xlfn.NUMBERVALUE('DDB Request'!C236),Table2[[SpeedType ]],0),"No","")</f>
        <v>#N/A</v>
      </c>
    </row>
    <row r="228" spans="21:25">
      <c r="U228">
        <v>11003445</v>
      </c>
      <c r="V228" t="s">
        <v>610</v>
      </c>
      <c r="W228" s="126" t="s">
        <v>555</v>
      </c>
      <c r="X228" s="181">
        <f>_xlfn.NUMBERVALUE('DDB Request'!C237)</f>
        <v>0</v>
      </c>
      <c r="Y228" s="191" t="e">
        <f>IF(MATCH(_xlfn.NUMBERVALUE('DDB Request'!C237),Table2[[SpeedType ]],0),"No","")</f>
        <v>#N/A</v>
      </c>
    </row>
    <row r="229" spans="21:25">
      <c r="U229">
        <v>11003447</v>
      </c>
      <c r="V229" t="s">
        <v>611</v>
      </c>
      <c r="W229" s="126" t="s">
        <v>555</v>
      </c>
      <c r="X229" s="181">
        <f>_xlfn.NUMBERVALUE('DDB Request'!C238)</f>
        <v>0</v>
      </c>
      <c r="Y229" s="191" t="e">
        <f>IF(MATCH(_xlfn.NUMBERVALUE('DDB Request'!C238),Table2[[SpeedType ]],0),"No","")</f>
        <v>#N/A</v>
      </c>
    </row>
    <row r="230" spans="21:25">
      <c r="U230">
        <v>11003448</v>
      </c>
      <c r="V230" t="s">
        <v>612</v>
      </c>
      <c r="W230" s="126" t="s">
        <v>555</v>
      </c>
      <c r="X230" s="181">
        <f>_xlfn.NUMBERVALUE('DDB Request'!C239)</f>
        <v>0</v>
      </c>
      <c r="Y230" s="191" t="e">
        <f>IF(MATCH(_xlfn.NUMBERVALUE('DDB Request'!C239),Table2[[SpeedType ]],0),"No","")</f>
        <v>#N/A</v>
      </c>
    </row>
    <row r="231" spans="21:25">
      <c r="U231">
        <v>11004786</v>
      </c>
      <c r="V231" t="s">
        <v>613</v>
      </c>
      <c r="W231" s="126" t="s">
        <v>555</v>
      </c>
      <c r="X231" s="181">
        <f>_xlfn.NUMBERVALUE('DDB Request'!C240)</f>
        <v>0</v>
      </c>
      <c r="Y231" s="191" t="e">
        <f>IF(MATCH(_xlfn.NUMBERVALUE('DDB Request'!C240),Table2[[SpeedType ]],0),"No","")</f>
        <v>#N/A</v>
      </c>
    </row>
    <row r="232" spans="21:25">
      <c r="U232">
        <v>11004972</v>
      </c>
      <c r="V232" t="s">
        <v>614</v>
      </c>
      <c r="W232" s="126" t="s">
        <v>555</v>
      </c>
      <c r="X232" s="181">
        <f>_xlfn.NUMBERVALUE('DDB Request'!C241)</f>
        <v>0</v>
      </c>
      <c r="Y232" s="191" t="e">
        <f>IF(MATCH(_xlfn.NUMBERVALUE('DDB Request'!C241),Table2[[SpeedType ]],0),"No","")</f>
        <v>#N/A</v>
      </c>
    </row>
    <row r="233" spans="21:25">
      <c r="U233">
        <v>11006305</v>
      </c>
      <c r="V233" t="s">
        <v>615</v>
      </c>
      <c r="W233" s="126" t="s">
        <v>555</v>
      </c>
      <c r="X233" s="181">
        <f>_xlfn.NUMBERVALUE('DDB Request'!C242)</f>
        <v>0</v>
      </c>
      <c r="Y233" s="191" t="e">
        <f>IF(MATCH(_xlfn.NUMBERVALUE('DDB Request'!C242),Table2[[SpeedType ]],0),"No","")</f>
        <v>#N/A</v>
      </c>
    </row>
    <row r="234" spans="21:25">
      <c r="U234">
        <v>11006493</v>
      </c>
      <c r="V234" t="s">
        <v>616</v>
      </c>
      <c r="W234" s="126" t="s">
        <v>555</v>
      </c>
      <c r="X234" s="181">
        <f>_xlfn.NUMBERVALUE('DDB Request'!C243)</f>
        <v>0</v>
      </c>
      <c r="Y234" s="191" t="e">
        <f>IF(MATCH(_xlfn.NUMBERVALUE('DDB Request'!C243),Table2[[SpeedType ]],0),"No","")</f>
        <v>#N/A</v>
      </c>
    </row>
    <row r="235" spans="21:25">
      <c r="U235">
        <v>11006832</v>
      </c>
      <c r="V235" t="s">
        <v>617</v>
      </c>
      <c r="W235" s="126" t="s">
        <v>555</v>
      </c>
      <c r="X235" s="181">
        <f>_xlfn.NUMBERVALUE('DDB Request'!C244)</f>
        <v>0</v>
      </c>
      <c r="Y235" s="191" t="e">
        <f>IF(MATCH(_xlfn.NUMBERVALUE('DDB Request'!C244),Table2[[SpeedType ]],0),"No","")</f>
        <v>#N/A</v>
      </c>
    </row>
    <row r="236" spans="21:25">
      <c r="U236">
        <v>11007110</v>
      </c>
      <c r="V236" t="s">
        <v>618</v>
      </c>
      <c r="W236" s="126" t="s">
        <v>555</v>
      </c>
      <c r="X236" s="181">
        <f>_xlfn.NUMBERVALUE('DDB Request'!C245)</f>
        <v>0</v>
      </c>
      <c r="Y236" s="191" t="e">
        <f>IF(MATCH(_xlfn.NUMBERVALUE('DDB Request'!C245),Table2[[SpeedType ]],0),"No","")</f>
        <v>#N/A</v>
      </c>
    </row>
    <row r="237" spans="21:25">
      <c r="U237">
        <v>11068755</v>
      </c>
      <c r="V237" t="s">
        <v>619</v>
      </c>
      <c r="W237" s="126" t="s">
        <v>555</v>
      </c>
      <c r="X237" s="181">
        <f>_xlfn.NUMBERVALUE('DDB Request'!C246)</f>
        <v>0</v>
      </c>
      <c r="Y237" s="191" t="e">
        <f>IF(MATCH(_xlfn.NUMBERVALUE('DDB Request'!C246),Table2[[SpeedType ]],0),"No","")</f>
        <v>#N/A</v>
      </c>
    </row>
    <row r="238" spans="21:25">
      <c r="U238">
        <v>11078912</v>
      </c>
      <c r="V238" t="s">
        <v>620</v>
      </c>
      <c r="W238" s="126" t="s">
        <v>555</v>
      </c>
      <c r="X238" s="181">
        <f>_xlfn.NUMBERVALUE('DDB Request'!C247)</f>
        <v>0</v>
      </c>
      <c r="Y238" s="191" t="e">
        <f>IF(MATCH(_xlfn.NUMBERVALUE('DDB Request'!C247),Table2[[SpeedType ]],0),"No","")</f>
        <v>#N/A</v>
      </c>
    </row>
    <row r="239" spans="21:25">
      <c r="U239">
        <v>11079254</v>
      </c>
      <c r="V239" t="s">
        <v>621</v>
      </c>
      <c r="W239" s="126" t="s">
        <v>555</v>
      </c>
      <c r="X239" s="181">
        <f>_xlfn.NUMBERVALUE('DDB Request'!C248)</f>
        <v>0</v>
      </c>
      <c r="Y239" s="191" t="e">
        <f>IF(MATCH(_xlfn.NUMBERVALUE('DDB Request'!C248),Table2[[SpeedType ]],0),"No","")</f>
        <v>#N/A</v>
      </c>
    </row>
    <row r="240" spans="21:25">
      <c r="U240">
        <v>11004798</v>
      </c>
      <c r="V240" t="s">
        <v>622</v>
      </c>
      <c r="W240" s="126" t="s">
        <v>555</v>
      </c>
      <c r="X240" s="181">
        <f>_xlfn.NUMBERVALUE('DDB Request'!C249)</f>
        <v>0</v>
      </c>
      <c r="Y240" s="191" t="e">
        <f>IF(MATCH(_xlfn.NUMBERVALUE('DDB Request'!C249),Table2[[SpeedType ]],0),"No","")</f>
        <v>#N/A</v>
      </c>
    </row>
    <row r="241" spans="21:25">
      <c r="U241">
        <v>11004803</v>
      </c>
      <c r="V241" t="s">
        <v>623</v>
      </c>
      <c r="W241" s="126" t="s">
        <v>555</v>
      </c>
      <c r="X241" s="181">
        <f>_xlfn.NUMBERVALUE('DDB Request'!C250)</f>
        <v>0</v>
      </c>
      <c r="Y241" s="191" t="e">
        <f>IF(MATCH(_xlfn.NUMBERVALUE('DDB Request'!C250),Table2[[SpeedType ]],0),"No","")</f>
        <v>#N/A</v>
      </c>
    </row>
    <row r="242" spans="21:25">
      <c r="U242">
        <v>11005523</v>
      </c>
      <c r="V242" t="s">
        <v>624</v>
      </c>
      <c r="W242" s="126" t="s">
        <v>555</v>
      </c>
      <c r="X242" s="181">
        <f>_xlfn.NUMBERVALUE('DDB Request'!C251)</f>
        <v>0</v>
      </c>
      <c r="Y242" s="191" t="e">
        <f>IF(MATCH(_xlfn.NUMBERVALUE('DDB Request'!C251),Table2[[SpeedType ]],0),"No","")</f>
        <v>#N/A</v>
      </c>
    </row>
    <row r="243" spans="21:25">
      <c r="U243">
        <v>11005700</v>
      </c>
      <c r="V243" t="s">
        <v>625</v>
      </c>
      <c r="W243" s="126" t="s">
        <v>555</v>
      </c>
      <c r="X243" s="181">
        <f>_xlfn.NUMBERVALUE('DDB Request'!C252)</f>
        <v>0</v>
      </c>
      <c r="Y243" s="191" t="e">
        <f>IF(MATCH(_xlfn.NUMBERVALUE('DDB Request'!C252),Table2[[SpeedType ]],0),"No","")</f>
        <v>#N/A</v>
      </c>
    </row>
    <row r="244" spans="21:25">
      <c r="U244">
        <v>11005702</v>
      </c>
      <c r="V244" t="s">
        <v>626</v>
      </c>
      <c r="W244" s="126" t="s">
        <v>555</v>
      </c>
      <c r="X244" s="181">
        <f>_xlfn.NUMBERVALUE('DDB Request'!C253)</f>
        <v>0</v>
      </c>
      <c r="Y244" s="191" t="e">
        <f>IF(MATCH(_xlfn.NUMBERVALUE('DDB Request'!C253),Table2[[SpeedType ]],0),"No","")</f>
        <v>#N/A</v>
      </c>
    </row>
    <row r="245" spans="21:25">
      <c r="U245">
        <v>11006102</v>
      </c>
      <c r="V245" t="s">
        <v>627</v>
      </c>
      <c r="W245" s="126" t="s">
        <v>555</v>
      </c>
      <c r="X245" s="181">
        <f>_xlfn.NUMBERVALUE('DDB Request'!C254)</f>
        <v>0</v>
      </c>
      <c r="Y245" s="191" t="e">
        <f>IF(MATCH(_xlfn.NUMBERVALUE('DDB Request'!C254),Table2[[SpeedType ]],0),"No","")</f>
        <v>#N/A</v>
      </c>
    </row>
    <row r="246" spans="21:25">
      <c r="U246">
        <v>11006728</v>
      </c>
      <c r="V246" t="s">
        <v>628</v>
      </c>
      <c r="W246" s="126" t="s">
        <v>555</v>
      </c>
      <c r="X246" s="181">
        <f>_xlfn.NUMBERVALUE('DDB Request'!C255)</f>
        <v>0</v>
      </c>
      <c r="Y246" s="191" t="e">
        <f>IF(MATCH(_xlfn.NUMBERVALUE('DDB Request'!C255),Table2[[SpeedType ]],0),"No","")</f>
        <v>#N/A</v>
      </c>
    </row>
    <row r="247" spans="21:25">
      <c r="U247">
        <v>11033365</v>
      </c>
      <c r="V247" t="s">
        <v>629</v>
      </c>
      <c r="W247" s="126" t="s">
        <v>555</v>
      </c>
      <c r="X247" s="181">
        <f>_xlfn.NUMBERVALUE('DDB Request'!C256)</f>
        <v>0</v>
      </c>
      <c r="Y247" s="191" t="e">
        <f>IF(MATCH(_xlfn.NUMBERVALUE('DDB Request'!C256),Table2[[SpeedType ]],0),"No","")</f>
        <v>#N/A</v>
      </c>
    </row>
    <row r="248" spans="21:25">
      <c r="U248">
        <v>11036987</v>
      </c>
      <c r="V248" t="s">
        <v>630</v>
      </c>
      <c r="W248" s="126" t="s">
        <v>555</v>
      </c>
      <c r="X248" s="181">
        <f>_xlfn.NUMBERVALUE('DDB Request'!C257)</f>
        <v>0</v>
      </c>
      <c r="Y248" s="191" t="e">
        <f>IF(MATCH(_xlfn.NUMBERVALUE('DDB Request'!C257),Table2[[SpeedType ]],0),"No","")</f>
        <v>#N/A</v>
      </c>
    </row>
    <row r="249" spans="21:25">
      <c r="U249">
        <v>11052736</v>
      </c>
      <c r="V249" t="s">
        <v>631</v>
      </c>
      <c r="W249" s="126" t="s">
        <v>555</v>
      </c>
      <c r="X249" s="181">
        <f>_xlfn.NUMBERVALUE('DDB Request'!C258)</f>
        <v>0</v>
      </c>
      <c r="Y249" s="191" t="e">
        <f>IF(MATCH(_xlfn.NUMBERVALUE('DDB Request'!C258),Table2[[SpeedType ]],0),"No","")</f>
        <v>#N/A</v>
      </c>
    </row>
    <row r="250" spans="21:25">
      <c r="U250">
        <v>11062824</v>
      </c>
      <c r="V250" t="s">
        <v>632</v>
      </c>
      <c r="W250" s="126" t="s">
        <v>555</v>
      </c>
      <c r="X250" s="181">
        <f>_xlfn.NUMBERVALUE('DDB Request'!C259)</f>
        <v>0</v>
      </c>
      <c r="Y250" s="191" t="e">
        <f>IF(MATCH(_xlfn.NUMBERVALUE('DDB Request'!C259),Table2[[SpeedType ]],0),"No","")</f>
        <v>#N/A</v>
      </c>
    </row>
    <row r="251" spans="21:25">
      <c r="U251">
        <v>11074671</v>
      </c>
      <c r="V251" t="s">
        <v>633</v>
      </c>
      <c r="W251" s="126" t="s">
        <v>555</v>
      </c>
      <c r="X251" s="181">
        <f>_xlfn.NUMBERVALUE('DDB Request'!C260)</f>
        <v>0</v>
      </c>
      <c r="Y251" s="191" t="e">
        <f>IF(MATCH(_xlfn.NUMBERVALUE('DDB Request'!C260),Table2[[SpeedType ]],0),"No","")</f>
        <v>#N/A</v>
      </c>
    </row>
    <row r="252" spans="21:25">
      <c r="U252">
        <v>11079826</v>
      </c>
      <c r="V252" t="s">
        <v>634</v>
      </c>
      <c r="W252" s="126" t="s">
        <v>555</v>
      </c>
      <c r="X252" s="181">
        <f>_xlfn.NUMBERVALUE('DDB Request'!C261)</f>
        <v>0</v>
      </c>
      <c r="Y252" s="191" t="e">
        <f>IF(MATCH(_xlfn.NUMBERVALUE('DDB Request'!C261),Table2[[SpeedType ]],0),"No","")</f>
        <v>#N/A</v>
      </c>
    </row>
    <row r="253" spans="21:25">
      <c r="U253">
        <v>11092339</v>
      </c>
      <c r="V253" t="s">
        <v>635</v>
      </c>
      <c r="W253" s="126" t="s">
        <v>555</v>
      </c>
      <c r="X253" s="181">
        <f>_xlfn.NUMBERVALUE('DDB Request'!C262)</f>
        <v>0</v>
      </c>
      <c r="Y253" s="191" t="e">
        <f>IF(MATCH(_xlfn.NUMBERVALUE('DDB Request'!C262),Table2[[SpeedType ]],0),"No","")</f>
        <v>#N/A</v>
      </c>
    </row>
    <row r="254" spans="21:25">
      <c r="U254">
        <v>11093474</v>
      </c>
      <c r="V254" t="s">
        <v>636</v>
      </c>
      <c r="W254" s="126" t="s">
        <v>555</v>
      </c>
      <c r="X254" s="181">
        <f>_xlfn.NUMBERVALUE('DDB Request'!C263)</f>
        <v>0</v>
      </c>
      <c r="Y254" s="191" t="e">
        <f>IF(MATCH(_xlfn.NUMBERVALUE('DDB Request'!C263),Table2[[SpeedType ]],0),"No","")</f>
        <v>#N/A</v>
      </c>
    </row>
    <row r="255" spans="21:25">
      <c r="U255">
        <v>11002416</v>
      </c>
      <c r="V255" t="s">
        <v>637</v>
      </c>
      <c r="W255" s="126" t="s">
        <v>555</v>
      </c>
      <c r="X255" s="181">
        <f>_xlfn.NUMBERVALUE('DDB Request'!C264)</f>
        <v>0</v>
      </c>
      <c r="Y255" s="191" t="e">
        <f>IF(MATCH(_xlfn.NUMBERVALUE('DDB Request'!C264),Table2[[SpeedType ]],0),"No","")</f>
        <v>#N/A</v>
      </c>
    </row>
    <row r="256" spans="21:25">
      <c r="U256">
        <v>11003057</v>
      </c>
      <c r="V256" t="s">
        <v>638</v>
      </c>
      <c r="W256" s="126" t="s">
        <v>555</v>
      </c>
      <c r="X256" s="181">
        <f>_xlfn.NUMBERVALUE('DDB Request'!C265)</f>
        <v>0</v>
      </c>
      <c r="Y256" s="191" t="e">
        <f>IF(MATCH(_xlfn.NUMBERVALUE('DDB Request'!C265),Table2[[SpeedType ]],0),"No","")</f>
        <v>#N/A</v>
      </c>
    </row>
    <row r="257" spans="21:25">
      <c r="U257">
        <v>11006045</v>
      </c>
      <c r="V257" t="s">
        <v>639</v>
      </c>
      <c r="W257" s="126" t="s">
        <v>555</v>
      </c>
      <c r="X257" s="181">
        <f>_xlfn.NUMBERVALUE('DDB Request'!C266)</f>
        <v>0</v>
      </c>
      <c r="Y257" s="191" t="e">
        <f>IF(MATCH(_xlfn.NUMBERVALUE('DDB Request'!C266),Table2[[SpeedType ]],0),"No","")</f>
        <v>#N/A</v>
      </c>
    </row>
    <row r="258" spans="21:25">
      <c r="U258">
        <v>11006201</v>
      </c>
      <c r="V258" t="s">
        <v>640</v>
      </c>
      <c r="W258" s="126" t="s">
        <v>555</v>
      </c>
      <c r="X258" s="181">
        <f>_xlfn.NUMBERVALUE('DDB Request'!C267)</f>
        <v>0</v>
      </c>
      <c r="Y258" s="191" t="e">
        <f>IF(MATCH(_xlfn.NUMBERVALUE('DDB Request'!C267),Table2[[SpeedType ]],0),"No","")</f>
        <v>#N/A</v>
      </c>
    </row>
    <row r="259" spans="21:25">
      <c r="U259">
        <v>11006834</v>
      </c>
      <c r="V259" t="s">
        <v>641</v>
      </c>
      <c r="W259" s="126" t="s">
        <v>555</v>
      </c>
      <c r="X259" s="181">
        <f>_xlfn.NUMBERVALUE('DDB Request'!C268)</f>
        <v>0</v>
      </c>
      <c r="Y259" s="191" t="e">
        <f>IF(MATCH(_xlfn.NUMBERVALUE('DDB Request'!C268),Table2[[SpeedType ]],0),"No","")</f>
        <v>#N/A</v>
      </c>
    </row>
    <row r="260" spans="21:25">
      <c r="U260">
        <v>11007106</v>
      </c>
      <c r="V260" t="s">
        <v>642</v>
      </c>
      <c r="W260" s="126" t="s">
        <v>555</v>
      </c>
      <c r="X260" s="181">
        <f>_xlfn.NUMBERVALUE('DDB Request'!C269)</f>
        <v>0</v>
      </c>
      <c r="Y260" s="191" t="e">
        <f>IF(MATCH(_xlfn.NUMBERVALUE('DDB Request'!C269),Table2[[SpeedType ]],0),"No","")</f>
        <v>#N/A</v>
      </c>
    </row>
    <row r="261" spans="21:25">
      <c r="U261">
        <v>11033408</v>
      </c>
      <c r="V261" t="s">
        <v>643</v>
      </c>
      <c r="W261" s="126" t="s">
        <v>555</v>
      </c>
      <c r="X261" s="181">
        <f>_xlfn.NUMBERVALUE('DDB Request'!C270)</f>
        <v>0</v>
      </c>
      <c r="Y261" s="191" t="e">
        <f>IF(MATCH(_xlfn.NUMBERVALUE('DDB Request'!C270),Table2[[SpeedType ]],0),"No","")</f>
        <v>#N/A</v>
      </c>
    </row>
    <row r="262" spans="21:25">
      <c r="U262">
        <v>11033411</v>
      </c>
      <c r="V262" t="s">
        <v>644</v>
      </c>
      <c r="W262" s="126" t="s">
        <v>555</v>
      </c>
      <c r="X262" s="181">
        <f>_xlfn.NUMBERVALUE('DDB Request'!C271)</f>
        <v>0</v>
      </c>
      <c r="Y262" s="191" t="e">
        <f>IF(MATCH(_xlfn.NUMBERVALUE('DDB Request'!C271),Table2[[SpeedType ]],0),"No","")</f>
        <v>#N/A</v>
      </c>
    </row>
    <row r="263" spans="21:25">
      <c r="U263">
        <v>11033413</v>
      </c>
      <c r="V263" t="s">
        <v>645</v>
      </c>
      <c r="W263" s="126" t="s">
        <v>555</v>
      </c>
      <c r="X263" s="181">
        <f>_xlfn.NUMBERVALUE('DDB Request'!C272)</f>
        <v>0</v>
      </c>
      <c r="Y263" s="191" t="e">
        <f>IF(MATCH(_xlfn.NUMBERVALUE('DDB Request'!C272),Table2[[SpeedType ]],0),"No","")</f>
        <v>#N/A</v>
      </c>
    </row>
    <row r="264" spans="21:25">
      <c r="U264">
        <v>11033418</v>
      </c>
      <c r="V264" t="s">
        <v>646</v>
      </c>
      <c r="W264" s="126" t="s">
        <v>555</v>
      </c>
      <c r="X264" s="181">
        <f>_xlfn.NUMBERVALUE('DDB Request'!C273)</f>
        <v>0</v>
      </c>
      <c r="Y264" s="191" t="e">
        <f>IF(MATCH(_xlfn.NUMBERVALUE('DDB Request'!C273),Table2[[SpeedType ]],0),"No","")</f>
        <v>#N/A</v>
      </c>
    </row>
    <row r="265" spans="21:25">
      <c r="U265">
        <v>11040776</v>
      </c>
      <c r="V265" t="s">
        <v>647</v>
      </c>
      <c r="W265" s="126" t="s">
        <v>555</v>
      </c>
      <c r="X265" s="181">
        <f>_xlfn.NUMBERVALUE('DDB Request'!C274)</f>
        <v>0</v>
      </c>
      <c r="Y265" s="191" t="e">
        <f>IF(MATCH(_xlfn.NUMBERVALUE('DDB Request'!C274),Table2[[SpeedType ]],0),"No","")</f>
        <v>#N/A</v>
      </c>
    </row>
    <row r="266" spans="21:25">
      <c r="U266">
        <v>11041299</v>
      </c>
      <c r="V266" t="s">
        <v>648</v>
      </c>
      <c r="W266" s="126" t="s">
        <v>555</v>
      </c>
      <c r="X266" s="181">
        <f>_xlfn.NUMBERVALUE('DDB Request'!C275)</f>
        <v>0</v>
      </c>
      <c r="Y266" s="191" t="e">
        <f>IF(MATCH(_xlfn.NUMBERVALUE('DDB Request'!C275),Table2[[SpeedType ]],0),"No","")</f>
        <v>#N/A</v>
      </c>
    </row>
    <row r="267" spans="21:25">
      <c r="U267">
        <v>11041301</v>
      </c>
      <c r="V267" t="s">
        <v>649</v>
      </c>
      <c r="W267" s="126" t="s">
        <v>555</v>
      </c>
      <c r="X267" s="181">
        <f>_xlfn.NUMBERVALUE('DDB Request'!C276)</f>
        <v>0</v>
      </c>
      <c r="Y267" s="191" t="e">
        <f>IF(MATCH(_xlfn.NUMBERVALUE('DDB Request'!C276),Table2[[SpeedType ]],0),"No","")</f>
        <v>#N/A</v>
      </c>
    </row>
    <row r="268" spans="21:25">
      <c r="U268">
        <v>11041309</v>
      </c>
      <c r="V268" t="s">
        <v>650</v>
      </c>
      <c r="W268" s="126" t="s">
        <v>555</v>
      </c>
      <c r="X268" s="181">
        <f>_xlfn.NUMBERVALUE('DDB Request'!C277)</f>
        <v>0</v>
      </c>
      <c r="Y268" s="191" t="e">
        <f>IF(MATCH(_xlfn.NUMBERVALUE('DDB Request'!C277),Table2[[SpeedType ]],0),"No","")</f>
        <v>#N/A</v>
      </c>
    </row>
    <row r="269" spans="21:25">
      <c r="U269">
        <v>11047415</v>
      </c>
      <c r="V269" t="s">
        <v>651</v>
      </c>
      <c r="W269" s="126" t="s">
        <v>555</v>
      </c>
      <c r="X269" s="181">
        <f>_xlfn.NUMBERVALUE('DDB Request'!C278)</f>
        <v>0</v>
      </c>
      <c r="Y269" s="191" t="e">
        <f>IF(MATCH(_xlfn.NUMBERVALUE('DDB Request'!C278),Table2[[SpeedType ]],0),"No","")</f>
        <v>#N/A</v>
      </c>
    </row>
    <row r="270" spans="21:25">
      <c r="U270">
        <v>11047439</v>
      </c>
      <c r="V270" t="s">
        <v>652</v>
      </c>
      <c r="W270" s="126" t="s">
        <v>555</v>
      </c>
      <c r="X270" s="181">
        <f>_xlfn.NUMBERVALUE('DDB Request'!C279)</f>
        <v>0</v>
      </c>
      <c r="Y270" s="191" t="e">
        <f>IF(MATCH(_xlfn.NUMBERVALUE('DDB Request'!C279),Table2[[SpeedType ]],0),"No","")</f>
        <v>#N/A</v>
      </c>
    </row>
    <row r="271" spans="21:25">
      <c r="U271">
        <v>11058420</v>
      </c>
      <c r="V271" t="s">
        <v>653</v>
      </c>
      <c r="W271" s="126" t="s">
        <v>555</v>
      </c>
      <c r="X271" s="181">
        <f>_xlfn.NUMBERVALUE('DDB Request'!C280)</f>
        <v>0</v>
      </c>
      <c r="Y271" s="191" t="e">
        <f>IF(MATCH(_xlfn.NUMBERVALUE('DDB Request'!C280),Table2[[SpeedType ]],0),"No","")</f>
        <v>#N/A</v>
      </c>
    </row>
    <row r="272" spans="21:25">
      <c r="U272">
        <v>11001349</v>
      </c>
      <c r="V272" t="s">
        <v>654</v>
      </c>
      <c r="W272" s="126" t="s">
        <v>555</v>
      </c>
      <c r="X272" s="181">
        <f>_xlfn.NUMBERVALUE('DDB Request'!C281)</f>
        <v>0</v>
      </c>
      <c r="Y272" s="191" t="e">
        <f>IF(MATCH(_xlfn.NUMBERVALUE('DDB Request'!C281),Table2[[SpeedType ]],0),"No","")</f>
        <v>#N/A</v>
      </c>
    </row>
    <row r="273" spans="21:25">
      <c r="U273">
        <v>11003050</v>
      </c>
      <c r="V273" t="s">
        <v>655</v>
      </c>
      <c r="W273" s="126" t="s">
        <v>555</v>
      </c>
      <c r="X273" s="181">
        <f>_xlfn.NUMBERVALUE('DDB Request'!C282)</f>
        <v>0</v>
      </c>
      <c r="Y273" s="191" t="e">
        <f>IF(MATCH(_xlfn.NUMBERVALUE('DDB Request'!C282),Table2[[SpeedType ]],0),"No","")</f>
        <v>#N/A</v>
      </c>
    </row>
    <row r="274" spans="21:25">
      <c r="U274">
        <v>11003210</v>
      </c>
      <c r="V274" t="s">
        <v>656</v>
      </c>
      <c r="W274" s="126" t="s">
        <v>555</v>
      </c>
      <c r="X274" s="181">
        <f>_xlfn.NUMBERVALUE('DDB Request'!C283)</f>
        <v>0</v>
      </c>
      <c r="Y274" s="191" t="e">
        <f>IF(MATCH(_xlfn.NUMBERVALUE('DDB Request'!C283),Table2[[SpeedType ]],0),"No","")</f>
        <v>#N/A</v>
      </c>
    </row>
    <row r="275" spans="21:25">
      <c r="U275">
        <v>11003211</v>
      </c>
      <c r="V275" t="s">
        <v>657</v>
      </c>
      <c r="W275" s="126" t="s">
        <v>555</v>
      </c>
      <c r="X275" s="181">
        <f>_xlfn.NUMBERVALUE('DDB Request'!C284)</f>
        <v>0</v>
      </c>
      <c r="Y275" s="191" t="e">
        <f>IF(MATCH(_xlfn.NUMBERVALUE('DDB Request'!C284),Table2[[SpeedType ]],0),"No","")</f>
        <v>#N/A</v>
      </c>
    </row>
    <row r="276" spans="21:25">
      <c r="U276">
        <v>11003555</v>
      </c>
      <c r="V276" t="s">
        <v>658</v>
      </c>
      <c r="W276" s="126" t="s">
        <v>555</v>
      </c>
      <c r="X276" s="181">
        <f>_xlfn.NUMBERVALUE('DDB Request'!C285)</f>
        <v>0</v>
      </c>
      <c r="Y276" s="191" t="e">
        <f>IF(MATCH(_xlfn.NUMBERVALUE('DDB Request'!C285),Table2[[SpeedType ]],0),"No","")</f>
        <v>#N/A</v>
      </c>
    </row>
    <row r="277" spans="21:25">
      <c r="U277">
        <v>11003556</v>
      </c>
      <c r="V277" t="s">
        <v>659</v>
      </c>
      <c r="W277" s="126" t="s">
        <v>555</v>
      </c>
      <c r="X277" s="181">
        <f>_xlfn.NUMBERVALUE('DDB Request'!C286)</f>
        <v>0</v>
      </c>
      <c r="Y277" s="191" t="e">
        <f>IF(MATCH(_xlfn.NUMBERVALUE('DDB Request'!C286),Table2[[SpeedType ]],0),"No","")</f>
        <v>#N/A</v>
      </c>
    </row>
    <row r="278" spans="21:25">
      <c r="U278">
        <v>11003558</v>
      </c>
      <c r="V278" t="s">
        <v>660</v>
      </c>
      <c r="W278" s="126" t="s">
        <v>555</v>
      </c>
      <c r="X278" s="181">
        <f>_xlfn.NUMBERVALUE('DDB Request'!C287)</f>
        <v>0</v>
      </c>
      <c r="Y278" s="191" t="e">
        <f>IF(MATCH(_xlfn.NUMBERVALUE('DDB Request'!C287),Table2[[SpeedType ]],0),"No","")</f>
        <v>#N/A</v>
      </c>
    </row>
    <row r="279" spans="21:25">
      <c r="U279">
        <v>11003559</v>
      </c>
      <c r="V279" t="s">
        <v>661</v>
      </c>
      <c r="W279" s="126" t="s">
        <v>555</v>
      </c>
      <c r="X279" s="181">
        <f>_xlfn.NUMBERVALUE('DDB Request'!C288)</f>
        <v>0</v>
      </c>
      <c r="Y279" s="191" t="e">
        <f>IF(MATCH(_xlfn.NUMBERVALUE('DDB Request'!C288),Table2[[SpeedType ]],0),"No","")</f>
        <v>#N/A</v>
      </c>
    </row>
    <row r="280" spans="21:25">
      <c r="U280">
        <v>11003561</v>
      </c>
      <c r="V280" t="s">
        <v>662</v>
      </c>
      <c r="W280" s="126" t="s">
        <v>555</v>
      </c>
      <c r="X280" s="181">
        <f>_xlfn.NUMBERVALUE('DDB Request'!C289)</f>
        <v>0</v>
      </c>
      <c r="Y280" s="191" t="e">
        <f>IF(MATCH(_xlfn.NUMBERVALUE('DDB Request'!C289),Table2[[SpeedType ]],0),"No","")</f>
        <v>#N/A</v>
      </c>
    </row>
    <row r="281" spans="21:25">
      <c r="U281">
        <v>11003562</v>
      </c>
      <c r="V281" t="s">
        <v>663</v>
      </c>
      <c r="W281" s="126" t="s">
        <v>555</v>
      </c>
      <c r="X281" s="181">
        <f>_xlfn.NUMBERVALUE('DDB Request'!C290)</f>
        <v>0</v>
      </c>
      <c r="Y281" s="191" t="e">
        <f>IF(MATCH(_xlfn.NUMBERVALUE('DDB Request'!C290),Table2[[SpeedType ]],0),"No","")</f>
        <v>#N/A</v>
      </c>
    </row>
    <row r="282" spans="21:25">
      <c r="U282">
        <v>11003563</v>
      </c>
      <c r="V282" t="s">
        <v>664</v>
      </c>
      <c r="W282" s="126" t="s">
        <v>555</v>
      </c>
      <c r="X282" s="181">
        <f>_xlfn.NUMBERVALUE('DDB Request'!C291)</f>
        <v>0</v>
      </c>
      <c r="Y282" s="191" t="e">
        <f>IF(MATCH(_xlfn.NUMBERVALUE('DDB Request'!C291),Table2[[SpeedType ]],0),"No","")</f>
        <v>#N/A</v>
      </c>
    </row>
    <row r="283" spans="21:25">
      <c r="U283">
        <v>11003564</v>
      </c>
      <c r="V283" t="s">
        <v>665</v>
      </c>
      <c r="W283" s="126" t="s">
        <v>555</v>
      </c>
      <c r="X283" s="181">
        <f>_xlfn.NUMBERVALUE('DDB Request'!C292)</f>
        <v>0</v>
      </c>
      <c r="Y283" s="191" t="e">
        <f>IF(MATCH(_xlfn.NUMBERVALUE('DDB Request'!C292),Table2[[SpeedType ]],0),"No","")</f>
        <v>#N/A</v>
      </c>
    </row>
    <row r="284" spans="21:25">
      <c r="U284">
        <v>11004715</v>
      </c>
      <c r="V284" t="s">
        <v>666</v>
      </c>
      <c r="W284" s="126" t="s">
        <v>555</v>
      </c>
      <c r="X284" s="181">
        <f>_xlfn.NUMBERVALUE('DDB Request'!C293)</f>
        <v>0</v>
      </c>
      <c r="Y284" s="191" t="e">
        <f>IF(MATCH(_xlfn.NUMBERVALUE('DDB Request'!C293),Table2[[SpeedType ]],0),"No","")</f>
        <v>#N/A</v>
      </c>
    </row>
    <row r="285" spans="21:25">
      <c r="U285">
        <v>11004791</v>
      </c>
      <c r="V285" t="s">
        <v>667</v>
      </c>
      <c r="W285" s="126" t="s">
        <v>555</v>
      </c>
      <c r="X285" s="181">
        <f>_xlfn.NUMBERVALUE('DDB Request'!C294)</f>
        <v>0</v>
      </c>
      <c r="Y285" s="191" t="e">
        <f>IF(MATCH(_xlfn.NUMBERVALUE('DDB Request'!C294),Table2[[SpeedType ]],0),"No","")</f>
        <v>#N/A</v>
      </c>
    </row>
    <row r="286" spans="21:25">
      <c r="U286">
        <v>11004794</v>
      </c>
      <c r="V286" t="s">
        <v>668</v>
      </c>
      <c r="W286" s="126" t="s">
        <v>555</v>
      </c>
      <c r="X286" s="181">
        <f>_xlfn.NUMBERVALUE('DDB Request'!C295)</f>
        <v>0</v>
      </c>
      <c r="Y286" s="191" t="e">
        <f>IF(MATCH(_xlfn.NUMBERVALUE('DDB Request'!C295),Table2[[SpeedType ]],0),"No","")</f>
        <v>#N/A</v>
      </c>
    </row>
    <row r="287" spans="21:25">
      <c r="U287">
        <v>11004823</v>
      </c>
      <c r="V287" t="s">
        <v>669</v>
      </c>
      <c r="W287" s="126" t="s">
        <v>555</v>
      </c>
      <c r="X287" s="181">
        <f>_xlfn.NUMBERVALUE('DDB Request'!C296)</f>
        <v>0</v>
      </c>
      <c r="Y287" s="191" t="e">
        <f>IF(MATCH(_xlfn.NUMBERVALUE('DDB Request'!C296),Table2[[SpeedType ]],0),"No","")</f>
        <v>#N/A</v>
      </c>
    </row>
    <row r="288" spans="21:25">
      <c r="U288">
        <v>11005168</v>
      </c>
      <c r="V288" t="s">
        <v>670</v>
      </c>
      <c r="W288" s="126" t="s">
        <v>555</v>
      </c>
      <c r="X288" s="181">
        <f>_xlfn.NUMBERVALUE('DDB Request'!C297)</f>
        <v>0</v>
      </c>
      <c r="Y288" s="191" t="e">
        <f>IF(MATCH(_xlfn.NUMBERVALUE('DDB Request'!C297),Table2[[SpeedType ]],0),"No","")</f>
        <v>#N/A</v>
      </c>
    </row>
    <row r="289" spans="21:25">
      <c r="U289">
        <v>11005170</v>
      </c>
      <c r="V289" t="s">
        <v>671</v>
      </c>
      <c r="W289" s="126" t="s">
        <v>555</v>
      </c>
      <c r="X289" s="181">
        <f>_xlfn.NUMBERVALUE('DDB Request'!C298)</f>
        <v>0</v>
      </c>
      <c r="Y289" s="191" t="e">
        <f>IF(MATCH(_xlfn.NUMBERVALUE('DDB Request'!C298),Table2[[SpeedType ]],0),"No","")</f>
        <v>#N/A</v>
      </c>
    </row>
    <row r="290" spans="21:25">
      <c r="U290">
        <v>11005509</v>
      </c>
      <c r="V290" t="s">
        <v>672</v>
      </c>
      <c r="W290" s="126" t="s">
        <v>555</v>
      </c>
      <c r="X290" s="181">
        <f>_xlfn.NUMBERVALUE('DDB Request'!C299)</f>
        <v>0</v>
      </c>
      <c r="Y290" s="191" t="e">
        <f>IF(MATCH(_xlfn.NUMBERVALUE('DDB Request'!C299),Table2[[SpeedType ]],0),"No","")</f>
        <v>#N/A</v>
      </c>
    </row>
    <row r="291" spans="21:25">
      <c r="U291">
        <v>11087248</v>
      </c>
      <c r="V291" t="s">
        <v>673</v>
      </c>
      <c r="W291" s="126" t="s">
        <v>555</v>
      </c>
      <c r="X291" s="181">
        <f>_xlfn.NUMBERVALUE('DDB Request'!C300)</f>
        <v>0</v>
      </c>
      <c r="Y291" s="191" t="e">
        <f>IF(MATCH(_xlfn.NUMBERVALUE('DDB Request'!C300),Table2[[SpeedType ]],0),"No","")</f>
        <v>#N/A</v>
      </c>
    </row>
    <row r="292" spans="21:25">
      <c r="U292">
        <v>11001812</v>
      </c>
      <c r="V292" t="s">
        <v>674</v>
      </c>
      <c r="W292" s="126" t="s">
        <v>555</v>
      </c>
      <c r="X292" s="181">
        <f>_xlfn.NUMBERVALUE('DDB Request'!C301)</f>
        <v>0</v>
      </c>
      <c r="Y292" s="191" t="e">
        <f>IF(MATCH(_xlfn.NUMBERVALUE('DDB Request'!C301),Table2[[SpeedType ]],0),"No","")</f>
        <v>#N/A</v>
      </c>
    </row>
    <row r="293" spans="21:25">
      <c r="U293">
        <v>11003035</v>
      </c>
      <c r="V293" t="s">
        <v>675</v>
      </c>
      <c r="W293" s="126" t="s">
        <v>555</v>
      </c>
      <c r="X293" s="181">
        <f>_xlfn.NUMBERVALUE('DDB Request'!C302)</f>
        <v>0</v>
      </c>
      <c r="Y293" s="191" t="e">
        <f>IF(MATCH(_xlfn.NUMBERVALUE('DDB Request'!C302),Table2[[SpeedType ]],0),"No","")</f>
        <v>#N/A</v>
      </c>
    </row>
    <row r="294" spans="21:25">
      <c r="U294">
        <v>11003686</v>
      </c>
      <c r="V294" t="s">
        <v>676</v>
      </c>
      <c r="W294" s="126" t="s">
        <v>555</v>
      </c>
      <c r="X294" s="181">
        <f>_xlfn.NUMBERVALUE('DDB Request'!C303)</f>
        <v>0</v>
      </c>
      <c r="Y294" s="191" t="e">
        <f>IF(MATCH(_xlfn.NUMBERVALUE('DDB Request'!C303),Table2[[SpeedType ]],0),"No","")</f>
        <v>#N/A</v>
      </c>
    </row>
    <row r="295" spans="21:25">
      <c r="U295">
        <v>11003723</v>
      </c>
      <c r="V295" t="s">
        <v>677</v>
      </c>
      <c r="W295" s="126" t="s">
        <v>555</v>
      </c>
      <c r="X295" s="181">
        <f>_xlfn.NUMBERVALUE('DDB Request'!C304)</f>
        <v>0</v>
      </c>
      <c r="Y295" s="191" t="e">
        <f>IF(MATCH(_xlfn.NUMBERVALUE('DDB Request'!C304),Table2[[SpeedType ]],0),"No","")</f>
        <v>#N/A</v>
      </c>
    </row>
    <row r="296" spans="21:25">
      <c r="U296">
        <v>11006110</v>
      </c>
      <c r="V296" t="s">
        <v>654</v>
      </c>
      <c r="W296" s="126" t="s">
        <v>555</v>
      </c>
      <c r="X296" s="181">
        <f>_xlfn.NUMBERVALUE('DDB Request'!C305)</f>
        <v>0</v>
      </c>
      <c r="Y296" s="191" t="e">
        <f>IF(MATCH(_xlfn.NUMBERVALUE('DDB Request'!C305),Table2[[SpeedType ]],0),"No","")</f>
        <v>#N/A</v>
      </c>
    </row>
    <row r="297" spans="21:25">
      <c r="U297">
        <v>11006730</v>
      </c>
      <c r="V297" t="s">
        <v>678</v>
      </c>
      <c r="W297" s="126" t="s">
        <v>555</v>
      </c>
      <c r="X297" s="181">
        <f>_xlfn.NUMBERVALUE('DDB Request'!C306)</f>
        <v>0</v>
      </c>
      <c r="Y297" s="191" t="e">
        <f>IF(MATCH(_xlfn.NUMBERVALUE('DDB Request'!C306),Table2[[SpeedType ]],0),"No","")</f>
        <v>#N/A</v>
      </c>
    </row>
    <row r="298" spans="21:25">
      <c r="U298">
        <v>11033410</v>
      </c>
      <c r="V298" t="s">
        <v>679</v>
      </c>
      <c r="W298" s="126" t="s">
        <v>555</v>
      </c>
      <c r="X298" s="181">
        <f>_xlfn.NUMBERVALUE('DDB Request'!C307)</f>
        <v>0</v>
      </c>
      <c r="Y298" s="191" t="e">
        <f>IF(MATCH(_xlfn.NUMBERVALUE('DDB Request'!C307),Table2[[SpeedType ]],0),"No","")</f>
        <v>#N/A</v>
      </c>
    </row>
    <row r="299" spans="21:25">
      <c r="U299">
        <v>11033415</v>
      </c>
      <c r="V299" t="s">
        <v>680</v>
      </c>
      <c r="W299" s="126" t="s">
        <v>555</v>
      </c>
      <c r="X299" s="181">
        <f>_xlfn.NUMBERVALUE('DDB Request'!C308)</f>
        <v>0</v>
      </c>
      <c r="Y299" s="191" t="e">
        <f>IF(MATCH(_xlfn.NUMBERVALUE('DDB Request'!C308),Table2[[SpeedType ]],0),"No","")</f>
        <v>#N/A</v>
      </c>
    </row>
    <row r="300" spans="21:25">
      <c r="U300">
        <v>11036997</v>
      </c>
      <c r="V300" t="s">
        <v>681</v>
      </c>
      <c r="W300" s="126" t="s">
        <v>555</v>
      </c>
      <c r="X300" s="181">
        <f>_xlfn.NUMBERVALUE('DDB Request'!C309)</f>
        <v>0</v>
      </c>
      <c r="Y300" s="191" t="e">
        <f>IF(MATCH(_xlfn.NUMBERVALUE('DDB Request'!C309),Table2[[SpeedType ]],0),"No","")</f>
        <v>#N/A</v>
      </c>
    </row>
    <row r="301" spans="21:25">
      <c r="U301">
        <v>11041303</v>
      </c>
      <c r="V301" t="s">
        <v>682</v>
      </c>
      <c r="W301" s="126" t="s">
        <v>555</v>
      </c>
      <c r="X301" s="181">
        <f>_xlfn.NUMBERVALUE('DDB Request'!C310)</f>
        <v>0</v>
      </c>
      <c r="Y301" s="191" t="e">
        <f>IF(MATCH(_xlfn.NUMBERVALUE('DDB Request'!C310),Table2[[SpeedType ]],0),"No","")</f>
        <v>#N/A</v>
      </c>
    </row>
    <row r="302" spans="21:25">
      <c r="U302">
        <v>11041304</v>
      </c>
      <c r="V302" t="s">
        <v>683</v>
      </c>
      <c r="W302" s="126" t="s">
        <v>555</v>
      </c>
      <c r="X302" s="181">
        <f>_xlfn.NUMBERVALUE('DDB Request'!C311)</f>
        <v>0</v>
      </c>
      <c r="Y302" s="191" t="e">
        <f>IF(MATCH(_xlfn.NUMBERVALUE('DDB Request'!C311),Table2[[SpeedType ]],0),"No","")</f>
        <v>#N/A</v>
      </c>
    </row>
    <row r="303" spans="21:25">
      <c r="U303">
        <v>11041307</v>
      </c>
      <c r="V303" t="s">
        <v>684</v>
      </c>
      <c r="W303" s="126" t="s">
        <v>555</v>
      </c>
      <c r="X303" s="181">
        <f>_xlfn.NUMBERVALUE('DDB Request'!C312)</f>
        <v>0</v>
      </c>
      <c r="Y303" s="191" t="e">
        <f>IF(MATCH(_xlfn.NUMBERVALUE('DDB Request'!C312),Table2[[SpeedType ]],0),"No","")</f>
        <v>#N/A</v>
      </c>
    </row>
    <row r="304" spans="21:25">
      <c r="U304">
        <v>11041308</v>
      </c>
      <c r="V304" t="s">
        <v>685</v>
      </c>
      <c r="W304" s="126" t="s">
        <v>555</v>
      </c>
      <c r="X304" s="181">
        <f>_xlfn.NUMBERVALUE('DDB Request'!C313)</f>
        <v>0</v>
      </c>
      <c r="Y304" s="191" t="e">
        <f>IF(MATCH(_xlfn.NUMBERVALUE('DDB Request'!C313),Table2[[SpeedType ]],0),"No","")</f>
        <v>#N/A</v>
      </c>
    </row>
    <row r="305" spans="21:25">
      <c r="U305">
        <v>11041313</v>
      </c>
      <c r="V305" t="s">
        <v>686</v>
      </c>
      <c r="W305" s="126" t="s">
        <v>555</v>
      </c>
      <c r="X305" s="181">
        <f>_xlfn.NUMBERVALUE('DDB Request'!C314)</f>
        <v>0</v>
      </c>
      <c r="Y305" s="191" t="e">
        <f>IF(MATCH(_xlfn.NUMBERVALUE('DDB Request'!C314),Table2[[SpeedType ]],0),"No","")</f>
        <v>#N/A</v>
      </c>
    </row>
    <row r="306" spans="21:25">
      <c r="U306">
        <v>11041315</v>
      </c>
      <c r="V306" t="s">
        <v>687</v>
      </c>
      <c r="W306" s="126" t="s">
        <v>555</v>
      </c>
      <c r="X306" s="181">
        <f>_xlfn.NUMBERVALUE('DDB Request'!C315)</f>
        <v>0</v>
      </c>
      <c r="Y306" s="191" t="e">
        <f>IF(MATCH(_xlfn.NUMBERVALUE('DDB Request'!C315),Table2[[SpeedType ]],0),"No","")</f>
        <v>#N/A</v>
      </c>
    </row>
    <row r="307" spans="21:25">
      <c r="U307">
        <v>11041316</v>
      </c>
      <c r="V307" t="s">
        <v>688</v>
      </c>
      <c r="W307" s="126" t="s">
        <v>555</v>
      </c>
      <c r="X307" s="181">
        <f>_xlfn.NUMBERVALUE('DDB Request'!C316)</f>
        <v>0</v>
      </c>
      <c r="Y307" s="191" t="e">
        <f>IF(MATCH(_xlfn.NUMBERVALUE('DDB Request'!C316),Table2[[SpeedType ]],0),"No","")</f>
        <v>#N/A</v>
      </c>
    </row>
    <row r="308" spans="21:25">
      <c r="U308">
        <v>11047449</v>
      </c>
      <c r="V308" t="s">
        <v>689</v>
      </c>
      <c r="W308" s="126" t="s">
        <v>555</v>
      </c>
      <c r="X308" s="181">
        <f>_xlfn.NUMBERVALUE('DDB Request'!C317)</f>
        <v>0</v>
      </c>
      <c r="Y308" s="191" t="e">
        <f>IF(MATCH(_xlfn.NUMBERVALUE('DDB Request'!C317),Table2[[SpeedType ]],0),"No","")</f>
        <v>#N/A</v>
      </c>
    </row>
    <row r="309" spans="21:25">
      <c r="U309">
        <v>11052782</v>
      </c>
      <c r="V309" t="s">
        <v>690</v>
      </c>
      <c r="W309" s="126" t="s">
        <v>555</v>
      </c>
      <c r="X309" s="181">
        <f>_xlfn.NUMBERVALUE('DDB Request'!C318)</f>
        <v>0</v>
      </c>
      <c r="Y309" s="191" t="e">
        <f>IF(MATCH(_xlfn.NUMBERVALUE('DDB Request'!C318),Table2[[SpeedType ]],0),"No","")</f>
        <v>#N/A</v>
      </c>
    </row>
    <row r="310" spans="21:25">
      <c r="U310">
        <v>11058512</v>
      </c>
      <c r="V310" t="s">
        <v>691</v>
      </c>
      <c r="W310" s="126" t="s">
        <v>555</v>
      </c>
      <c r="X310" s="181">
        <f>_xlfn.NUMBERVALUE('DDB Request'!C319)</f>
        <v>0</v>
      </c>
      <c r="Y310" s="191" t="e">
        <f>IF(MATCH(_xlfn.NUMBERVALUE('DDB Request'!C319),Table2[[SpeedType ]],0),"No","")</f>
        <v>#N/A</v>
      </c>
    </row>
    <row r="311" spans="21:25">
      <c r="U311">
        <v>11069830</v>
      </c>
      <c r="V311" t="s">
        <v>692</v>
      </c>
      <c r="W311" s="126" t="s">
        <v>555</v>
      </c>
      <c r="X311" s="181">
        <f>_xlfn.NUMBERVALUE('DDB Request'!C320)</f>
        <v>0</v>
      </c>
      <c r="Y311" s="191" t="e">
        <f>IF(MATCH(_xlfn.NUMBERVALUE('DDB Request'!C320),Table2[[SpeedType ]],0),"No","")</f>
        <v>#N/A</v>
      </c>
    </row>
    <row r="312" spans="21:25">
      <c r="U312">
        <v>11080002</v>
      </c>
      <c r="V312" t="s">
        <v>693</v>
      </c>
      <c r="W312" s="126" t="s">
        <v>555</v>
      </c>
      <c r="X312" s="181">
        <f>_xlfn.NUMBERVALUE('DDB Request'!C321)</f>
        <v>0</v>
      </c>
      <c r="Y312" s="191" t="e">
        <f>IF(MATCH(_xlfn.NUMBERVALUE('DDB Request'!C321),Table2[[SpeedType ]],0),"No","")</f>
        <v>#N/A</v>
      </c>
    </row>
    <row r="313" spans="21:25">
      <c r="U313">
        <v>11086268</v>
      </c>
      <c r="V313" t="s">
        <v>694</v>
      </c>
      <c r="W313" s="126" t="s">
        <v>555</v>
      </c>
      <c r="X313" s="181">
        <f>_xlfn.NUMBERVALUE('DDB Request'!C322)</f>
        <v>0</v>
      </c>
      <c r="Y313" s="191" t="e">
        <f>IF(MATCH(_xlfn.NUMBERVALUE('DDB Request'!C322),Table2[[SpeedType ]],0),"No","")</f>
        <v>#N/A</v>
      </c>
    </row>
    <row r="314" spans="21:25">
      <c r="U314">
        <v>11087028</v>
      </c>
      <c r="V314" t="s">
        <v>695</v>
      </c>
      <c r="W314" s="126" t="s">
        <v>555</v>
      </c>
      <c r="X314" s="181">
        <f>_xlfn.NUMBERVALUE('DDB Request'!C323)</f>
        <v>0</v>
      </c>
      <c r="Y314" s="191" t="e">
        <f>IF(MATCH(_xlfn.NUMBERVALUE('DDB Request'!C323),Table2[[SpeedType ]],0),"No","")</f>
        <v>#N/A</v>
      </c>
    </row>
    <row r="315" spans="21:25">
      <c r="U315">
        <v>11092340</v>
      </c>
      <c r="V315" t="s">
        <v>696</v>
      </c>
      <c r="W315" s="126" t="s">
        <v>555</v>
      </c>
      <c r="X315" s="181">
        <f>_xlfn.NUMBERVALUE('DDB Request'!C324)</f>
        <v>0</v>
      </c>
      <c r="Y315" s="191" t="e">
        <f>IF(MATCH(_xlfn.NUMBERVALUE('DDB Request'!C324),Table2[[SpeedType ]],0),"No","")</f>
        <v>#N/A</v>
      </c>
    </row>
    <row r="316" spans="21:25">
      <c r="U316">
        <v>11092341</v>
      </c>
      <c r="V316" t="s">
        <v>697</v>
      </c>
      <c r="W316" s="126" t="s">
        <v>555</v>
      </c>
      <c r="X316" s="181">
        <f>_xlfn.NUMBERVALUE('DDB Request'!C325)</f>
        <v>0</v>
      </c>
      <c r="Y316" s="191" t="e">
        <f>IF(MATCH(_xlfn.NUMBERVALUE('DDB Request'!C325),Table2[[SpeedType ]],0),"No","")</f>
        <v>#N/A</v>
      </c>
    </row>
    <row r="317" spans="21:25">
      <c r="U317">
        <v>11000188</v>
      </c>
      <c r="V317" t="s">
        <v>698</v>
      </c>
      <c r="W317" s="126" t="s">
        <v>555</v>
      </c>
      <c r="X317" s="181">
        <f>_xlfn.NUMBERVALUE('DDB Request'!C326)</f>
        <v>0</v>
      </c>
      <c r="Y317" s="191" t="e">
        <f>IF(MATCH(_xlfn.NUMBERVALUE('DDB Request'!C326),Table2[[SpeedType ]],0),"No","")</f>
        <v>#N/A</v>
      </c>
    </row>
    <row r="318" spans="21:25">
      <c r="U318">
        <v>11002059</v>
      </c>
      <c r="V318" t="s">
        <v>699</v>
      </c>
      <c r="W318" s="126" t="s">
        <v>555</v>
      </c>
      <c r="X318" s="181">
        <f>_xlfn.NUMBERVALUE('DDB Request'!C327)</f>
        <v>0</v>
      </c>
      <c r="Y318" s="191" t="e">
        <f>IF(MATCH(_xlfn.NUMBERVALUE('DDB Request'!C327),Table2[[SpeedType ]],0),"No","")</f>
        <v>#N/A</v>
      </c>
    </row>
    <row r="319" spans="21:25">
      <c r="U319">
        <v>11002451</v>
      </c>
      <c r="V319" t="s">
        <v>700</v>
      </c>
      <c r="W319" s="126" t="s">
        <v>555</v>
      </c>
      <c r="X319" s="181">
        <f>_xlfn.NUMBERVALUE('DDB Request'!C328)</f>
        <v>0</v>
      </c>
      <c r="Y319" s="191" t="e">
        <f>IF(MATCH(_xlfn.NUMBERVALUE('DDB Request'!C328),Table2[[SpeedType ]],0),"No","")</f>
        <v>#N/A</v>
      </c>
    </row>
    <row r="320" spans="21:25">
      <c r="U320">
        <v>11003578</v>
      </c>
      <c r="V320" t="s">
        <v>701</v>
      </c>
      <c r="W320" s="126" t="s">
        <v>555</v>
      </c>
      <c r="X320" s="181">
        <f>_xlfn.NUMBERVALUE('DDB Request'!C329)</f>
        <v>0</v>
      </c>
      <c r="Y320" s="191" t="e">
        <f>IF(MATCH(_xlfn.NUMBERVALUE('DDB Request'!C329),Table2[[SpeedType ]],0),"No","")</f>
        <v>#N/A</v>
      </c>
    </row>
    <row r="321" spans="21:25">
      <c r="U321">
        <v>11004821</v>
      </c>
      <c r="V321" t="s">
        <v>702</v>
      </c>
      <c r="W321" s="126" t="s">
        <v>555</v>
      </c>
      <c r="X321" s="181">
        <f>_xlfn.NUMBERVALUE('DDB Request'!C330)</f>
        <v>0</v>
      </c>
      <c r="Y321" s="191" t="e">
        <f>IF(MATCH(_xlfn.NUMBERVALUE('DDB Request'!C330),Table2[[SpeedType ]],0),"No","")</f>
        <v>#N/A</v>
      </c>
    </row>
    <row r="322" spans="21:25">
      <c r="U322">
        <v>11005160</v>
      </c>
      <c r="V322" t="s">
        <v>703</v>
      </c>
      <c r="W322" s="126" t="s">
        <v>555</v>
      </c>
      <c r="X322" s="181">
        <f>_xlfn.NUMBERVALUE('DDB Request'!C331)</f>
        <v>0</v>
      </c>
      <c r="Y322" s="191" t="e">
        <f>IF(MATCH(_xlfn.NUMBERVALUE('DDB Request'!C331),Table2[[SpeedType ]],0),"No","")</f>
        <v>#N/A</v>
      </c>
    </row>
    <row r="323" spans="21:25">
      <c r="U323">
        <v>11006268</v>
      </c>
      <c r="V323" t="s">
        <v>704</v>
      </c>
      <c r="W323" s="126" t="s">
        <v>555</v>
      </c>
      <c r="X323" s="181">
        <f>_xlfn.NUMBERVALUE('DDB Request'!C332)</f>
        <v>0</v>
      </c>
      <c r="Y323" s="191" t="e">
        <f>IF(MATCH(_xlfn.NUMBERVALUE('DDB Request'!C332),Table2[[SpeedType ]],0),"No","")</f>
        <v>#N/A</v>
      </c>
    </row>
    <row r="324" spans="21:25">
      <c r="U324">
        <v>11007117</v>
      </c>
      <c r="V324" t="s">
        <v>705</v>
      </c>
      <c r="W324" s="126" t="s">
        <v>555</v>
      </c>
      <c r="X324" s="181">
        <f>_xlfn.NUMBERVALUE('DDB Request'!C333)</f>
        <v>0</v>
      </c>
      <c r="Y324" s="191" t="e">
        <f>IF(MATCH(_xlfn.NUMBERVALUE('DDB Request'!C333),Table2[[SpeedType ]],0),"No","")</f>
        <v>#N/A</v>
      </c>
    </row>
    <row r="325" spans="21:25">
      <c r="U325">
        <v>11007891</v>
      </c>
      <c r="V325" t="s">
        <v>706</v>
      </c>
      <c r="W325" s="126" t="s">
        <v>555</v>
      </c>
      <c r="X325" s="181">
        <f>_xlfn.NUMBERVALUE('DDB Request'!C334)</f>
        <v>0</v>
      </c>
      <c r="Y325" s="191" t="e">
        <f>IF(MATCH(_xlfn.NUMBERVALUE('DDB Request'!C334),Table2[[SpeedType ]],0),"No","")</f>
        <v>#N/A</v>
      </c>
    </row>
    <row r="326" spans="21:25">
      <c r="U326">
        <v>11033473</v>
      </c>
      <c r="V326" t="s">
        <v>707</v>
      </c>
      <c r="W326" s="126" t="s">
        <v>555</v>
      </c>
      <c r="X326" s="181">
        <f>_xlfn.NUMBERVALUE('DDB Request'!C335)</f>
        <v>0</v>
      </c>
      <c r="Y326" s="191" t="e">
        <f>IF(MATCH(_xlfn.NUMBERVALUE('DDB Request'!C335),Table2[[SpeedType ]],0),"No","")</f>
        <v>#N/A</v>
      </c>
    </row>
    <row r="327" spans="21:25">
      <c r="U327">
        <v>11033475</v>
      </c>
      <c r="V327" t="s">
        <v>708</v>
      </c>
      <c r="W327" s="126" t="s">
        <v>555</v>
      </c>
      <c r="X327" s="181">
        <f>_xlfn.NUMBERVALUE('DDB Request'!C336)</f>
        <v>0</v>
      </c>
      <c r="Y327" s="191" t="e">
        <f>IF(MATCH(_xlfn.NUMBERVALUE('DDB Request'!C336),Table2[[SpeedType ]],0),"No","")</f>
        <v>#N/A</v>
      </c>
    </row>
    <row r="328" spans="21:25">
      <c r="U328">
        <v>11033476</v>
      </c>
      <c r="V328" t="s">
        <v>709</v>
      </c>
      <c r="W328" s="126" t="s">
        <v>555</v>
      </c>
      <c r="X328" s="181">
        <f>_xlfn.NUMBERVALUE('DDB Request'!C337)</f>
        <v>0</v>
      </c>
      <c r="Y328" s="191" t="e">
        <f>IF(MATCH(_xlfn.NUMBERVALUE('DDB Request'!C337),Table2[[SpeedType ]],0),"No","")</f>
        <v>#N/A</v>
      </c>
    </row>
    <row r="329" spans="21:25">
      <c r="U329">
        <v>11033477</v>
      </c>
      <c r="V329" t="s">
        <v>710</v>
      </c>
      <c r="W329" s="126" t="s">
        <v>555</v>
      </c>
      <c r="X329" s="181">
        <f>_xlfn.NUMBERVALUE('DDB Request'!C338)</f>
        <v>0</v>
      </c>
      <c r="Y329" s="191" t="e">
        <f>IF(MATCH(_xlfn.NUMBERVALUE('DDB Request'!C338),Table2[[SpeedType ]],0),"No","")</f>
        <v>#N/A</v>
      </c>
    </row>
    <row r="330" spans="21:25">
      <c r="U330">
        <v>11041362</v>
      </c>
      <c r="V330" t="s">
        <v>711</v>
      </c>
      <c r="W330" s="126" t="s">
        <v>555</v>
      </c>
      <c r="X330" s="181">
        <f>_xlfn.NUMBERVALUE('DDB Request'!C339)</f>
        <v>0</v>
      </c>
      <c r="Y330" s="191" t="e">
        <f>IF(MATCH(_xlfn.NUMBERVALUE('DDB Request'!C339),Table2[[SpeedType ]],0),"No","")</f>
        <v>#N/A</v>
      </c>
    </row>
    <row r="331" spans="21:25">
      <c r="U331">
        <v>11041363</v>
      </c>
      <c r="V331" t="s">
        <v>712</v>
      </c>
      <c r="W331" s="126" t="s">
        <v>555</v>
      </c>
      <c r="X331" s="181">
        <f>_xlfn.NUMBERVALUE('DDB Request'!C340)</f>
        <v>0</v>
      </c>
      <c r="Y331" s="191" t="e">
        <f>IF(MATCH(_xlfn.NUMBERVALUE('DDB Request'!C340),Table2[[SpeedType ]],0),"No","")</f>
        <v>#N/A</v>
      </c>
    </row>
    <row r="332" spans="21:25">
      <c r="U332">
        <v>11058072</v>
      </c>
      <c r="V332" t="s">
        <v>713</v>
      </c>
      <c r="W332" s="126" t="s">
        <v>555</v>
      </c>
      <c r="X332" s="181">
        <f>_xlfn.NUMBERVALUE('DDB Request'!C341)</f>
        <v>0</v>
      </c>
      <c r="Y332" s="191" t="e">
        <f>IF(MATCH(_xlfn.NUMBERVALUE('DDB Request'!C341),Table2[[SpeedType ]],0),"No","")</f>
        <v>#N/A</v>
      </c>
    </row>
    <row r="333" spans="21:25">
      <c r="U333">
        <v>11072465</v>
      </c>
      <c r="V333" t="s">
        <v>714</v>
      </c>
      <c r="W333" s="126" t="s">
        <v>555</v>
      </c>
      <c r="X333" s="181">
        <f>_xlfn.NUMBERVALUE('DDB Request'!C342)</f>
        <v>0</v>
      </c>
      <c r="Y333" s="191" t="e">
        <f>IF(MATCH(_xlfn.NUMBERVALUE('DDB Request'!C342),Table2[[SpeedType ]],0),"No","")</f>
        <v>#N/A</v>
      </c>
    </row>
    <row r="334" spans="21:25">
      <c r="U334">
        <v>11079256</v>
      </c>
      <c r="V334" t="s">
        <v>715</v>
      </c>
      <c r="W334" s="126" t="s">
        <v>555</v>
      </c>
      <c r="X334" s="181">
        <f>_xlfn.NUMBERVALUE('DDB Request'!C343)</f>
        <v>0</v>
      </c>
      <c r="Y334" s="191" t="e">
        <f>IF(MATCH(_xlfn.NUMBERVALUE('DDB Request'!C343),Table2[[SpeedType ]],0),"No","")</f>
        <v>#N/A</v>
      </c>
    </row>
    <row r="335" spans="21:25">
      <c r="U335">
        <v>11086319</v>
      </c>
      <c r="V335" t="s">
        <v>716</v>
      </c>
      <c r="W335" s="126" t="s">
        <v>555</v>
      </c>
      <c r="X335" s="181">
        <f>_xlfn.NUMBERVALUE('DDB Request'!C344)</f>
        <v>0</v>
      </c>
      <c r="Y335" s="191" t="e">
        <f>IF(MATCH(_xlfn.NUMBERVALUE('DDB Request'!C344),Table2[[SpeedType ]],0),"No","")</f>
        <v>#N/A</v>
      </c>
    </row>
    <row r="336" spans="21:25">
      <c r="U336">
        <v>11092322</v>
      </c>
      <c r="V336" t="s">
        <v>717</v>
      </c>
      <c r="W336" s="126" t="s">
        <v>555</v>
      </c>
      <c r="X336" s="181">
        <f>_xlfn.NUMBERVALUE('DDB Request'!C345)</f>
        <v>0</v>
      </c>
      <c r="Y336" s="191" t="e">
        <f>IF(MATCH(_xlfn.NUMBERVALUE('DDB Request'!C345),Table2[[SpeedType ]],0),"No","")</f>
        <v>#N/A</v>
      </c>
    </row>
    <row r="337" spans="21:25">
      <c r="U337">
        <v>11092350</v>
      </c>
      <c r="V337" t="s">
        <v>718</v>
      </c>
      <c r="W337" s="126" t="s">
        <v>555</v>
      </c>
      <c r="X337" s="181">
        <f>_xlfn.NUMBERVALUE('DDB Request'!C346)</f>
        <v>0</v>
      </c>
      <c r="Y337" s="191" t="e">
        <f>IF(MATCH(_xlfn.NUMBERVALUE('DDB Request'!C346),Table2[[SpeedType ]],0),"No","")</f>
        <v>#N/A</v>
      </c>
    </row>
    <row r="338" spans="21:25">
      <c r="U338">
        <v>11000201</v>
      </c>
      <c r="V338" t="s">
        <v>719</v>
      </c>
      <c r="W338" s="126" t="s">
        <v>555</v>
      </c>
      <c r="X338" s="181">
        <f>_xlfn.NUMBERVALUE('DDB Request'!C347)</f>
        <v>0</v>
      </c>
      <c r="Y338" s="191" t="e">
        <f>IF(MATCH(_xlfn.NUMBERVALUE('DDB Request'!C347),Table2[[SpeedType ]],0),"No","")</f>
        <v>#N/A</v>
      </c>
    </row>
    <row r="339" spans="21:25">
      <c r="U339">
        <v>11002490</v>
      </c>
      <c r="V339" t="s">
        <v>720</v>
      </c>
      <c r="W339" s="126" t="s">
        <v>555</v>
      </c>
      <c r="X339" s="181">
        <f>_xlfn.NUMBERVALUE('DDB Request'!C348)</f>
        <v>0</v>
      </c>
      <c r="Y339" s="191" t="e">
        <f>IF(MATCH(_xlfn.NUMBERVALUE('DDB Request'!C348),Table2[[SpeedType ]],0),"No","")</f>
        <v>#N/A</v>
      </c>
    </row>
    <row r="340" spans="21:25">
      <c r="U340">
        <v>11003293</v>
      </c>
      <c r="V340" t="s">
        <v>721</v>
      </c>
      <c r="W340" s="126" t="s">
        <v>555</v>
      </c>
      <c r="X340" s="181">
        <f>_xlfn.NUMBERVALUE('DDB Request'!C349)</f>
        <v>0</v>
      </c>
      <c r="Y340" s="191" t="e">
        <f>IF(MATCH(_xlfn.NUMBERVALUE('DDB Request'!C349),Table2[[SpeedType ]],0),"No","")</f>
        <v>#N/A</v>
      </c>
    </row>
    <row r="341" spans="21:25">
      <c r="U341">
        <v>11003690</v>
      </c>
      <c r="V341" t="s">
        <v>722</v>
      </c>
      <c r="W341" s="126" t="s">
        <v>555</v>
      </c>
      <c r="X341" s="181">
        <f>_xlfn.NUMBERVALUE('DDB Request'!C350)</f>
        <v>0</v>
      </c>
      <c r="Y341" s="191" t="e">
        <f>IF(MATCH(_xlfn.NUMBERVALUE('DDB Request'!C350),Table2[[SpeedType ]],0),"No","")</f>
        <v>#N/A</v>
      </c>
    </row>
    <row r="342" spans="21:25">
      <c r="U342">
        <v>11004634</v>
      </c>
      <c r="V342" t="s">
        <v>723</v>
      </c>
      <c r="W342" s="126" t="s">
        <v>555</v>
      </c>
      <c r="X342" s="181">
        <f>_xlfn.NUMBERVALUE('DDB Request'!C351)</f>
        <v>0</v>
      </c>
      <c r="Y342" s="191" t="e">
        <f>IF(MATCH(_xlfn.NUMBERVALUE('DDB Request'!C351),Table2[[SpeedType ]],0),"No","")</f>
        <v>#N/A</v>
      </c>
    </row>
    <row r="343" spans="21:25">
      <c r="U343">
        <v>11004800</v>
      </c>
      <c r="V343" t="s">
        <v>724</v>
      </c>
      <c r="W343" s="126" t="s">
        <v>555</v>
      </c>
      <c r="X343" s="181">
        <f>_xlfn.NUMBERVALUE('DDB Request'!C352)</f>
        <v>0</v>
      </c>
      <c r="Y343" s="191" t="e">
        <f>IF(MATCH(_xlfn.NUMBERVALUE('DDB Request'!C352),Table2[[SpeedType ]],0),"No","")</f>
        <v>#N/A</v>
      </c>
    </row>
    <row r="344" spans="21:25">
      <c r="U344">
        <v>11004816</v>
      </c>
      <c r="V344" t="s">
        <v>725</v>
      </c>
      <c r="W344" s="126" t="s">
        <v>555</v>
      </c>
      <c r="X344" s="181">
        <f>_xlfn.NUMBERVALUE('DDB Request'!C353)</f>
        <v>0</v>
      </c>
      <c r="Y344" s="191" t="e">
        <f>IF(MATCH(_xlfn.NUMBERVALUE('DDB Request'!C353),Table2[[SpeedType ]],0),"No","")</f>
        <v>#N/A</v>
      </c>
    </row>
    <row r="345" spans="21:25">
      <c r="U345">
        <v>11004820</v>
      </c>
      <c r="V345" t="s">
        <v>726</v>
      </c>
      <c r="W345" s="126" t="s">
        <v>555</v>
      </c>
      <c r="X345" s="181">
        <f>_xlfn.NUMBERVALUE('DDB Request'!C354)</f>
        <v>0</v>
      </c>
      <c r="Y345" s="191" t="e">
        <f>IF(MATCH(_xlfn.NUMBERVALUE('DDB Request'!C354),Table2[[SpeedType ]],0),"No","")</f>
        <v>#N/A</v>
      </c>
    </row>
    <row r="346" spans="21:25">
      <c r="U346">
        <v>11005492</v>
      </c>
      <c r="V346" t="s">
        <v>727</v>
      </c>
      <c r="W346" s="126" t="s">
        <v>555</v>
      </c>
      <c r="X346" s="181">
        <f>_xlfn.NUMBERVALUE('DDB Request'!C355)</f>
        <v>0</v>
      </c>
      <c r="Y346" s="191" t="e">
        <f>IF(MATCH(_xlfn.NUMBERVALUE('DDB Request'!C355),Table2[[SpeedType ]],0),"No","")</f>
        <v>#N/A</v>
      </c>
    </row>
    <row r="347" spans="21:25">
      <c r="U347">
        <v>11006738</v>
      </c>
      <c r="V347" t="s">
        <v>728</v>
      </c>
      <c r="W347" s="126" t="s">
        <v>555</v>
      </c>
      <c r="X347" s="181">
        <f>_xlfn.NUMBERVALUE('DDB Request'!C356)</f>
        <v>0</v>
      </c>
      <c r="Y347" s="191" t="e">
        <f>IF(MATCH(_xlfn.NUMBERVALUE('DDB Request'!C356),Table2[[SpeedType ]],0),"No","")</f>
        <v>#N/A</v>
      </c>
    </row>
    <row r="348" spans="21:25">
      <c r="U348">
        <v>11014980</v>
      </c>
      <c r="V348" t="s">
        <v>729</v>
      </c>
      <c r="W348" s="126" t="s">
        <v>555</v>
      </c>
      <c r="X348" s="181">
        <f>_xlfn.NUMBERVALUE('DDB Request'!C357)</f>
        <v>0</v>
      </c>
      <c r="Y348" s="191" t="e">
        <f>IF(MATCH(_xlfn.NUMBERVALUE('DDB Request'!C357),Table2[[SpeedType ]],0),"No","")</f>
        <v>#N/A</v>
      </c>
    </row>
    <row r="349" spans="21:25">
      <c r="U349">
        <v>11014981</v>
      </c>
      <c r="V349" t="s">
        <v>730</v>
      </c>
      <c r="W349" s="126" t="s">
        <v>555</v>
      </c>
      <c r="X349" s="181">
        <f>_xlfn.NUMBERVALUE('DDB Request'!C358)</f>
        <v>0</v>
      </c>
      <c r="Y349" s="191" t="e">
        <f>IF(MATCH(_xlfn.NUMBERVALUE('DDB Request'!C358),Table2[[SpeedType ]],0),"No","")</f>
        <v>#N/A</v>
      </c>
    </row>
    <row r="350" spans="21:25">
      <c r="U350">
        <v>11033370</v>
      </c>
      <c r="V350" t="s">
        <v>731</v>
      </c>
      <c r="W350" s="126" t="s">
        <v>555</v>
      </c>
      <c r="X350" s="181">
        <f>_xlfn.NUMBERVALUE('DDB Request'!C359)</f>
        <v>0</v>
      </c>
      <c r="Y350" s="191" t="e">
        <f>IF(MATCH(_xlfn.NUMBERVALUE('DDB Request'!C359),Table2[[SpeedType ]],0),"No","")</f>
        <v>#N/A</v>
      </c>
    </row>
    <row r="351" spans="21:25">
      <c r="U351">
        <v>11033371</v>
      </c>
      <c r="V351" t="s">
        <v>732</v>
      </c>
      <c r="W351" s="126" t="s">
        <v>555</v>
      </c>
      <c r="X351" s="181">
        <f>_xlfn.NUMBERVALUE('DDB Request'!C360)</f>
        <v>0</v>
      </c>
      <c r="Y351" s="191" t="e">
        <f>IF(MATCH(_xlfn.NUMBERVALUE('DDB Request'!C360),Table2[[SpeedType ]],0),"No","")</f>
        <v>#N/A</v>
      </c>
    </row>
    <row r="352" spans="21:25">
      <c r="U352">
        <v>11033373</v>
      </c>
      <c r="V352" t="s">
        <v>733</v>
      </c>
      <c r="W352" s="126" t="s">
        <v>555</v>
      </c>
      <c r="X352" s="181">
        <f>_xlfn.NUMBERVALUE('DDB Request'!C361)</f>
        <v>0</v>
      </c>
      <c r="Y352" s="191" t="e">
        <f>IF(MATCH(_xlfn.NUMBERVALUE('DDB Request'!C361),Table2[[SpeedType ]],0),"No","")</f>
        <v>#N/A</v>
      </c>
    </row>
    <row r="353" spans="21:25">
      <c r="U353">
        <v>11041368</v>
      </c>
      <c r="V353" t="s">
        <v>734</v>
      </c>
      <c r="W353" s="126" t="s">
        <v>555</v>
      </c>
      <c r="X353" s="181">
        <f>_xlfn.NUMBERVALUE('DDB Request'!C362)</f>
        <v>0</v>
      </c>
      <c r="Y353" s="191" t="e">
        <f>IF(MATCH(_xlfn.NUMBERVALUE('DDB Request'!C362),Table2[[SpeedType ]],0),"No","")</f>
        <v>#N/A</v>
      </c>
    </row>
    <row r="354" spans="21:25">
      <c r="U354">
        <v>11041369</v>
      </c>
      <c r="V354" t="s">
        <v>735</v>
      </c>
      <c r="W354" s="126" t="s">
        <v>555</v>
      </c>
      <c r="X354" s="181">
        <f>_xlfn.NUMBERVALUE('DDB Request'!C363)</f>
        <v>0</v>
      </c>
      <c r="Y354" s="191" t="e">
        <f>IF(MATCH(_xlfn.NUMBERVALUE('DDB Request'!C363),Table2[[SpeedType ]],0),"No","")</f>
        <v>#N/A</v>
      </c>
    </row>
    <row r="355" spans="21:25">
      <c r="U355">
        <v>11041370</v>
      </c>
      <c r="V355" t="s">
        <v>736</v>
      </c>
      <c r="W355" s="126" t="s">
        <v>555</v>
      </c>
      <c r="X355" s="181">
        <f>_xlfn.NUMBERVALUE('DDB Request'!C364)</f>
        <v>0</v>
      </c>
      <c r="Y355" s="191" t="e">
        <f>IF(MATCH(_xlfn.NUMBERVALUE('DDB Request'!C364),Table2[[SpeedType ]],0),"No","")</f>
        <v>#N/A</v>
      </c>
    </row>
    <row r="356" spans="21:25">
      <c r="U356">
        <v>11048767</v>
      </c>
      <c r="V356" t="s">
        <v>737</v>
      </c>
      <c r="W356" s="126" t="s">
        <v>555</v>
      </c>
      <c r="X356" s="181">
        <f>_xlfn.NUMBERVALUE('DDB Request'!C365)</f>
        <v>0</v>
      </c>
      <c r="Y356" s="191" t="e">
        <f>IF(MATCH(_xlfn.NUMBERVALUE('DDB Request'!C365),Table2[[SpeedType ]],0),"No","")</f>
        <v>#N/A</v>
      </c>
    </row>
    <row r="357" spans="21:25">
      <c r="U357">
        <v>11052314</v>
      </c>
      <c r="V357" t="s">
        <v>738</v>
      </c>
      <c r="W357" s="126" t="s">
        <v>555</v>
      </c>
      <c r="X357" s="181">
        <f>_xlfn.NUMBERVALUE('DDB Request'!C366)</f>
        <v>0</v>
      </c>
      <c r="Y357" s="191" t="e">
        <f>IF(MATCH(_xlfn.NUMBERVALUE('DDB Request'!C366),Table2[[SpeedType ]],0),"No","")</f>
        <v>#N/A</v>
      </c>
    </row>
    <row r="358" spans="21:25">
      <c r="U358">
        <v>11056912</v>
      </c>
      <c r="V358" t="s">
        <v>739</v>
      </c>
      <c r="W358" s="126" t="s">
        <v>555</v>
      </c>
      <c r="X358" s="181">
        <f>_xlfn.NUMBERVALUE('DDB Request'!C367)</f>
        <v>0</v>
      </c>
      <c r="Y358" s="191" t="e">
        <f>IF(MATCH(_xlfn.NUMBERVALUE('DDB Request'!C367),Table2[[SpeedType ]],0),"No","")</f>
        <v>#N/A</v>
      </c>
    </row>
    <row r="359" spans="21:25">
      <c r="U359">
        <v>11067097</v>
      </c>
      <c r="V359" t="s">
        <v>740</v>
      </c>
      <c r="W359" s="126" t="s">
        <v>555</v>
      </c>
      <c r="X359" s="181">
        <f>_xlfn.NUMBERVALUE('DDB Request'!C368)</f>
        <v>0</v>
      </c>
      <c r="Y359" s="191" t="e">
        <f>IF(MATCH(_xlfn.NUMBERVALUE('DDB Request'!C368),Table2[[SpeedType ]],0),"No","")</f>
        <v>#N/A</v>
      </c>
    </row>
    <row r="360" spans="21:25">
      <c r="U360">
        <v>11078938</v>
      </c>
      <c r="V360" t="s">
        <v>741</v>
      </c>
      <c r="W360" s="126" t="s">
        <v>555</v>
      </c>
      <c r="X360" s="181">
        <f>_xlfn.NUMBERVALUE('DDB Request'!C369)</f>
        <v>0</v>
      </c>
      <c r="Y360" s="191" t="e">
        <f>IF(MATCH(_xlfn.NUMBERVALUE('DDB Request'!C369),Table2[[SpeedType ]],0),"No","")</f>
        <v>#N/A</v>
      </c>
    </row>
    <row r="361" spans="21:25">
      <c r="U361">
        <v>11091383</v>
      </c>
      <c r="V361" t="s">
        <v>742</v>
      </c>
      <c r="W361" s="126" t="s">
        <v>555</v>
      </c>
      <c r="X361" s="181">
        <f>_xlfn.NUMBERVALUE('DDB Request'!C370)</f>
        <v>0</v>
      </c>
      <c r="Y361" s="191" t="e">
        <f>IF(MATCH(_xlfn.NUMBERVALUE('DDB Request'!C370),Table2[[SpeedType ]],0),"No","")</f>
        <v>#N/A</v>
      </c>
    </row>
    <row r="362" spans="21:25">
      <c r="U362">
        <v>11001207</v>
      </c>
      <c r="V362" t="s">
        <v>743</v>
      </c>
      <c r="W362" s="126" t="s">
        <v>555</v>
      </c>
      <c r="X362" s="181">
        <f>_xlfn.NUMBERVALUE('DDB Request'!C371)</f>
        <v>0</v>
      </c>
      <c r="Y362" s="191" t="e">
        <f>IF(MATCH(_xlfn.NUMBERVALUE('DDB Request'!C371),Table2[[SpeedType ]],0),"No","")</f>
        <v>#N/A</v>
      </c>
    </row>
    <row r="363" spans="21:25">
      <c r="U363">
        <v>11001225</v>
      </c>
      <c r="V363" t="s">
        <v>744</v>
      </c>
      <c r="W363" s="126" t="s">
        <v>555</v>
      </c>
      <c r="X363" s="181">
        <f>_xlfn.NUMBERVALUE('DDB Request'!C372)</f>
        <v>0</v>
      </c>
      <c r="Y363" s="191" t="e">
        <f>IF(MATCH(_xlfn.NUMBERVALUE('DDB Request'!C372),Table2[[SpeedType ]],0),"No","")</f>
        <v>#N/A</v>
      </c>
    </row>
    <row r="364" spans="21:25">
      <c r="U364">
        <v>11002428</v>
      </c>
      <c r="V364" t="s">
        <v>745</v>
      </c>
      <c r="W364" s="126" t="s">
        <v>555</v>
      </c>
      <c r="X364" s="181">
        <f>_xlfn.NUMBERVALUE('DDB Request'!C373)</f>
        <v>0</v>
      </c>
      <c r="Y364" s="191" t="e">
        <f>IF(MATCH(_xlfn.NUMBERVALUE('DDB Request'!C373),Table2[[SpeedType ]],0),"No","")</f>
        <v>#N/A</v>
      </c>
    </row>
    <row r="365" spans="21:25">
      <c r="U365">
        <v>11002850</v>
      </c>
      <c r="V365" t="s">
        <v>746</v>
      </c>
      <c r="W365" s="126" t="s">
        <v>555</v>
      </c>
      <c r="X365" s="181">
        <f>_xlfn.NUMBERVALUE('DDB Request'!C374)</f>
        <v>0</v>
      </c>
      <c r="Y365" s="191" t="e">
        <f>IF(MATCH(_xlfn.NUMBERVALUE('DDB Request'!C374),Table2[[SpeedType ]],0),"No","")</f>
        <v>#N/A</v>
      </c>
    </row>
    <row r="366" spans="21:25">
      <c r="U366">
        <v>11003580</v>
      </c>
      <c r="V366" t="s">
        <v>747</v>
      </c>
      <c r="W366" s="126" t="s">
        <v>555</v>
      </c>
      <c r="X366" s="181">
        <f>_xlfn.NUMBERVALUE('DDB Request'!C375)</f>
        <v>0</v>
      </c>
      <c r="Y366" s="191" t="e">
        <f>IF(MATCH(_xlfn.NUMBERVALUE('DDB Request'!C375),Table2[[SpeedType ]],0),"No","")</f>
        <v>#N/A</v>
      </c>
    </row>
    <row r="367" spans="21:25">
      <c r="U367">
        <v>11003692</v>
      </c>
      <c r="V367" t="s">
        <v>748</v>
      </c>
      <c r="W367" s="126" t="s">
        <v>555</v>
      </c>
      <c r="X367" s="181">
        <f>_xlfn.NUMBERVALUE('DDB Request'!C376)</f>
        <v>0</v>
      </c>
      <c r="Y367" s="191" t="e">
        <f>IF(MATCH(_xlfn.NUMBERVALUE('DDB Request'!C376),Table2[[SpeedType ]],0),"No","")</f>
        <v>#N/A</v>
      </c>
    </row>
    <row r="368" spans="21:25">
      <c r="U368">
        <v>11004790</v>
      </c>
      <c r="V368" t="s">
        <v>749</v>
      </c>
      <c r="W368" s="126" t="s">
        <v>555</v>
      </c>
      <c r="X368" s="181">
        <f>_xlfn.NUMBERVALUE('DDB Request'!C377)</f>
        <v>0</v>
      </c>
      <c r="Y368" s="191" t="e">
        <f>IF(MATCH(_xlfn.NUMBERVALUE('DDB Request'!C377),Table2[[SpeedType ]],0),"No","")</f>
        <v>#N/A</v>
      </c>
    </row>
    <row r="369" spans="21:25">
      <c r="U369">
        <v>11007265</v>
      </c>
      <c r="V369" t="s">
        <v>750</v>
      </c>
      <c r="W369" s="126" t="s">
        <v>555</v>
      </c>
      <c r="X369" s="181">
        <f>_xlfn.NUMBERVALUE('DDB Request'!C378)</f>
        <v>0</v>
      </c>
      <c r="Y369" s="191" t="e">
        <f>IF(MATCH(_xlfn.NUMBERVALUE('DDB Request'!C378),Table2[[SpeedType ]],0),"No","")</f>
        <v>#N/A</v>
      </c>
    </row>
    <row r="370" spans="21:25">
      <c r="U370">
        <v>11037048</v>
      </c>
      <c r="V370" t="s">
        <v>751</v>
      </c>
      <c r="W370" s="126" t="s">
        <v>555</v>
      </c>
      <c r="X370" s="181">
        <f>_xlfn.NUMBERVALUE('DDB Request'!C379)</f>
        <v>0</v>
      </c>
      <c r="Y370" s="191" t="e">
        <f>IF(MATCH(_xlfn.NUMBERVALUE('DDB Request'!C379),Table2[[SpeedType ]],0),"No","")</f>
        <v>#N/A</v>
      </c>
    </row>
    <row r="371" spans="21:25">
      <c r="U371">
        <v>11037051</v>
      </c>
      <c r="V371" t="s">
        <v>752</v>
      </c>
      <c r="W371" s="126" t="s">
        <v>555</v>
      </c>
      <c r="X371" s="181">
        <f>_xlfn.NUMBERVALUE('DDB Request'!C380)</f>
        <v>0</v>
      </c>
      <c r="Y371" s="191" t="e">
        <f>IF(MATCH(_xlfn.NUMBERVALUE('DDB Request'!C380),Table2[[SpeedType ]],0),"No","")</f>
        <v>#N/A</v>
      </c>
    </row>
    <row r="372" spans="21:25">
      <c r="U372">
        <v>11037052</v>
      </c>
      <c r="V372" t="s">
        <v>753</v>
      </c>
      <c r="W372" s="126" t="s">
        <v>555</v>
      </c>
      <c r="X372" s="181">
        <f>_xlfn.NUMBERVALUE('DDB Request'!C381)</f>
        <v>0</v>
      </c>
      <c r="Y372" s="191" t="e">
        <f>IF(MATCH(_xlfn.NUMBERVALUE('DDB Request'!C381),Table2[[SpeedType ]],0),"No","")</f>
        <v>#N/A</v>
      </c>
    </row>
    <row r="373" spans="21:25">
      <c r="U373">
        <v>11037053</v>
      </c>
      <c r="V373" t="s">
        <v>754</v>
      </c>
      <c r="W373" s="126" t="s">
        <v>555</v>
      </c>
      <c r="X373" s="181">
        <f>_xlfn.NUMBERVALUE('DDB Request'!C382)</f>
        <v>0</v>
      </c>
      <c r="Y373" s="191" t="e">
        <f>IF(MATCH(_xlfn.NUMBERVALUE('DDB Request'!C382),Table2[[SpeedType ]],0),"No","")</f>
        <v>#N/A</v>
      </c>
    </row>
    <row r="374" spans="21:25">
      <c r="U374">
        <v>11037054</v>
      </c>
      <c r="V374" t="s">
        <v>755</v>
      </c>
      <c r="W374" s="126" t="s">
        <v>555</v>
      </c>
      <c r="X374" s="181">
        <f>_xlfn.NUMBERVALUE('DDB Request'!C383)</f>
        <v>0</v>
      </c>
      <c r="Y374" s="191" t="e">
        <f>IF(MATCH(_xlfn.NUMBERVALUE('DDB Request'!C383),Table2[[SpeedType ]],0),"No","")</f>
        <v>#N/A</v>
      </c>
    </row>
    <row r="375" spans="21:25">
      <c r="U375">
        <v>11037055</v>
      </c>
      <c r="V375" t="s">
        <v>756</v>
      </c>
      <c r="W375" s="126" t="s">
        <v>555</v>
      </c>
      <c r="X375" s="181">
        <f>_xlfn.NUMBERVALUE('DDB Request'!C384)</f>
        <v>0</v>
      </c>
      <c r="Y375" s="191" t="e">
        <f>IF(MATCH(_xlfn.NUMBERVALUE('DDB Request'!C384),Table2[[SpeedType ]],0),"No","")</f>
        <v>#N/A</v>
      </c>
    </row>
    <row r="376" spans="21:25">
      <c r="U376">
        <v>11037056</v>
      </c>
      <c r="V376" t="s">
        <v>757</v>
      </c>
      <c r="W376" s="126" t="s">
        <v>555</v>
      </c>
      <c r="X376" s="181">
        <f>_xlfn.NUMBERVALUE('DDB Request'!C385)</f>
        <v>0</v>
      </c>
      <c r="Y376" s="191" t="e">
        <f>IF(MATCH(_xlfn.NUMBERVALUE('DDB Request'!C385),Table2[[SpeedType ]],0),"No","")</f>
        <v>#N/A</v>
      </c>
    </row>
    <row r="377" spans="21:25">
      <c r="U377">
        <v>11040781</v>
      </c>
      <c r="V377" t="s">
        <v>758</v>
      </c>
      <c r="W377" s="126" t="s">
        <v>555</v>
      </c>
      <c r="X377" s="181">
        <f>_xlfn.NUMBERVALUE('DDB Request'!C386)</f>
        <v>0</v>
      </c>
      <c r="Y377" s="191" t="e">
        <f>IF(MATCH(_xlfn.NUMBERVALUE('DDB Request'!C386),Table2[[SpeedType ]],0),"No","")</f>
        <v>#N/A</v>
      </c>
    </row>
    <row r="378" spans="21:25">
      <c r="U378">
        <v>11041407</v>
      </c>
      <c r="V378" t="s">
        <v>759</v>
      </c>
      <c r="W378" s="126" t="s">
        <v>555</v>
      </c>
      <c r="X378" s="181">
        <f>_xlfn.NUMBERVALUE('DDB Request'!C387)</f>
        <v>0</v>
      </c>
      <c r="Y378" s="191" t="e">
        <f>IF(MATCH(_xlfn.NUMBERVALUE('DDB Request'!C387),Table2[[SpeedType ]],0),"No","")</f>
        <v>#N/A</v>
      </c>
    </row>
    <row r="379" spans="21:25">
      <c r="U379">
        <v>11049333</v>
      </c>
      <c r="V379" t="s">
        <v>760</v>
      </c>
      <c r="W379" s="126" t="s">
        <v>555</v>
      </c>
      <c r="X379" s="181">
        <f>_xlfn.NUMBERVALUE('DDB Request'!C388)</f>
        <v>0</v>
      </c>
      <c r="Y379" s="191" t="e">
        <f>IF(MATCH(_xlfn.NUMBERVALUE('DDB Request'!C388),Table2[[SpeedType ]],0),"No","")</f>
        <v>#N/A</v>
      </c>
    </row>
    <row r="380" spans="21:25">
      <c r="U380">
        <v>11051625</v>
      </c>
      <c r="V380" t="s">
        <v>761</v>
      </c>
      <c r="W380" s="126" t="s">
        <v>555</v>
      </c>
      <c r="X380" s="181">
        <f>_xlfn.NUMBERVALUE('DDB Request'!C389)</f>
        <v>0</v>
      </c>
      <c r="Y380" s="191" t="e">
        <f>IF(MATCH(_xlfn.NUMBERVALUE('DDB Request'!C389),Table2[[SpeedType ]],0),"No","")</f>
        <v>#N/A</v>
      </c>
    </row>
    <row r="381" spans="21:25">
      <c r="U381">
        <v>11058158</v>
      </c>
      <c r="V381" t="s">
        <v>762</v>
      </c>
      <c r="W381" s="126" t="s">
        <v>555</v>
      </c>
      <c r="X381" s="181">
        <f>_xlfn.NUMBERVALUE('DDB Request'!C390)</f>
        <v>0</v>
      </c>
      <c r="Y381" s="191" t="e">
        <f>IF(MATCH(_xlfn.NUMBERVALUE('DDB Request'!C390),Table2[[SpeedType ]],0),"No","")</f>
        <v>#N/A</v>
      </c>
    </row>
    <row r="382" spans="21:25">
      <c r="U382">
        <v>11058159</v>
      </c>
      <c r="V382" t="s">
        <v>763</v>
      </c>
      <c r="W382" s="126" t="s">
        <v>555</v>
      </c>
      <c r="X382" s="181">
        <f>_xlfn.NUMBERVALUE('DDB Request'!C391)</f>
        <v>0</v>
      </c>
      <c r="Y382" s="191" t="e">
        <f>IF(MATCH(_xlfn.NUMBERVALUE('DDB Request'!C391),Table2[[SpeedType ]],0),"No","")</f>
        <v>#N/A</v>
      </c>
    </row>
    <row r="383" spans="21:25">
      <c r="U383">
        <v>11066329</v>
      </c>
      <c r="V383" t="s">
        <v>764</v>
      </c>
      <c r="W383" s="126" t="s">
        <v>555</v>
      </c>
      <c r="X383" s="181">
        <f>_xlfn.NUMBERVALUE('DDB Request'!C392)</f>
        <v>0</v>
      </c>
      <c r="Y383" s="191" t="e">
        <f>IF(MATCH(_xlfn.NUMBERVALUE('DDB Request'!C392),Table2[[SpeedType ]],0),"No","")</f>
        <v>#N/A</v>
      </c>
    </row>
    <row r="384" spans="21:25">
      <c r="U384">
        <v>11079262</v>
      </c>
      <c r="V384" t="s">
        <v>765</v>
      </c>
      <c r="W384" s="126" t="s">
        <v>555</v>
      </c>
      <c r="X384" s="181">
        <f>_xlfn.NUMBERVALUE('DDB Request'!C393)</f>
        <v>0</v>
      </c>
      <c r="Y384" s="191" t="e">
        <f>IF(MATCH(_xlfn.NUMBERVALUE('DDB Request'!C393),Table2[[SpeedType ]],0),"No","")</f>
        <v>#N/A</v>
      </c>
    </row>
    <row r="385" spans="21:25">
      <c r="U385">
        <v>11079263</v>
      </c>
      <c r="V385" t="s">
        <v>766</v>
      </c>
      <c r="W385" s="126" t="s">
        <v>555</v>
      </c>
      <c r="X385" s="181">
        <f>_xlfn.NUMBERVALUE('DDB Request'!C394)</f>
        <v>0</v>
      </c>
      <c r="Y385" s="191" t="e">
        <f>IF(MATCH(_xlfn.NUMBERVALUE('DDB Request'!C394),Table2[[SpeedType ]],0),"No","")</f>
        <v>#N/A</v>
      </c>
    </row>
    <row r="386" spans="21:25">
      <c r="U386">
        <v>11086254</v>
      </c>
      <c r="V386" t="s">
        <v>767</v>
      </c>
      <c r="W386" s="126" t="s">
        <v>555</v>
      </c>
      <c r="X386" s="181">
        <f>_xlfn.NUMBERVALUE('DDB Request'!C395)</f>
        <v>0</v>
      </c>
      <c r="Y386" s="191" t="e">
        <f>IF(MATCH(_xlfn.NUMBERVALUE('DDB Request'!C395),Table2[[SpeedType ]],0),"No","")</f>
        <v>#N/A</v>
      </c>
    </row>
    <row r="387" spans="21:25">
      <c r="U387">
        <v>11092344</v>
      </c>
      <c r="V387" t="s">
        <v>768</v>
      </c>
      <c r="W387" s="126" t="s">
        <v>555</v>
      </c>
      <c r="X387" s="181">
        <f>_xlfn.NUMBERVALUE('DDB Request'!C396)</f>
        <v>0</v>
      </c>
      <c r="Y387" s="191" t="e">
        <f>IF(MATCH(_xlfn.NUMBERVALUE('DDB Request'!C396),Table2[[SpeedType ]],0),"No","")</f>
        <v>#N/A</v>
      </c>
    </row>
    <row r="388" spans="21:25">
      <c r="U388">
        <v>11000767</v>
      </c>
      <c r="V388" t="s">
        <v>769</v>
      </c>
      <c r="W388" s="126" t="s">
        <v>555</v>
      </c>
      <c r="X388" s="181">
        <f>_xlfn.NUMBERVALUE('DDB Request'!C397)</f>
        <v>0</v>
      </c>
      <c r="Y388" s="191" t="e">
        <f>IF(MATCH(_xlfn.NUMBERVALUE('DDB Request'!C397),Table2[[SpeedType ]],0),"No","")</f>
        <v>#N/A</v>
      </c>
    </row>
    <row r="389" spans="21:25">
      <c r="U389">
        <v>11001227</v>
      </c>
      <c r="V389" t="s">
        <v>770</v>
      </c>
      <c r="W389" s="126" t="s">
        <v>555</v>
      </c>
      <c r="X389" s="181">
        <f>_xlfn.NUMBERVALUE('DDB Request'!C398)</f>
        <v>0</v>
      </c>
      <c r="Y389" s="191" t="e">
        <f>IF(MATCH(_xlfn.NUMBERVALUE('DDB Request'!C398),Table2[[SpeedType ]],0),"No","")</f>
        <v>#N/A</v>
      </c>
    </row>
    <row r="390" spans="21:25">
      <c r="U390">
        <v>11001941</v>
      </c>
      <c r="V390" t="s">
        <v>771</v>
      </c>
      <c r="W390" s="126" t="s">
        <v>555</v>
      </c>
      <c r="X390" s="181">
        <f>_xlfn.NUMBERVALUE('DDB Request'!C399)</f>
        <v>0</v>
      </c>
      <c r="Y390" s="191" t="e">
        <f>IF(MATCH(_xlfn.NUMBERVALUE('DDB Request'!C399),Table2[[SpeedType ]],0),"No","")</f>
        <v>#N/A</v>
      </c>
    </row>
    <row r="391" spans="21:25">
      <c r="U391">
        <v>11003039</v>
      </c>
      <c r="V391" t="s">
        <v>772</v>
      </c>
      <c r="W391" s="126" t="s">
        <v>555</v>
      </c>
      <c r="X391" s="181">
        <f>_xlfn.NUMBERVALUE('DDB Request'!C400)</f>
        <v>0</v>
      </c>
      <c r="Y391" s="191" t="e">
        <f>IF(MATCH(_xlfn.NUMBERVALUE('DDB Request'!C400),Table2[[SpeedType ]],0),"No","")</f>
        <v>#N/A</v>
      </c>
    </row>
    <row r="392" spans="21:25">
      <c r="U392">
        <v>11003078</v>
      </c>
      <c r="V392" t="s">
        <v>773</v>
      </c>
      <c r="W392" s="126" t="s">
        <v>555</v>
      </c>
      <c r="X392" s="181">
        <f>_xlfn.NUMBERVALUE('DDB Request'!C401)</f>
        <v>0</v>
      </c>
      <c r="Y392" s="191" t="e">
        <f>IF(MATCH(_xlfn.NUMBERVALUE('DDB Request'!C401),Table2[[SpeedType ]],0),"No","")</f>
        <v>#N/A</v>
      </c>
    </row>
    <row r="393" spans="21:25">
      <c r="U393">
        <v>11003463</v>
      </c>
      <c r="V393" t="s">
        <v>774</v>
      </c>
      <c r="W393" s="126" t="s">
        <v>555</v>
      </c>
      <c r="X393" s="181">
        <f>_xlfn.NUMBERVALUE('DDB Request'!C402)</f>
        <v>0</v>
      </c>
      <c r="Y393" s="191" t="e">
        <f>IF(MATCH(_xlfn.NUMBERVALUE('DDB Request'!C402),Table2[[SpeedType ]],0),"No","")</f>
        <v>#N/A</v>
      </c>
    </row>
    <row r="394" spans="21:25">
      <c r="U394">
        <v>11003481</v>
      </c>
      <c r="V394" t="s">
        <v>775</v>
      </c>
      <c r="W394" s="126" t="s">
        <v>555</v>
      </c>
      <c r="X394" s="181">
        <f>_xlfn.NUMBERVALUE('DDB Request'!C403)</f>
        <v>0</v>
      </c>
      <c r="Y394" s="191" t="e">
        <f>IF(MATCH(_xlfn.NUMBERVALUE('DDB Request'!C403),Table2[[SpeedType ]],0),"No","")</f>
        <v>#N/A</v>
      </c>
    </row>
    <row r="395" spans="21:25">
      <c r="U395">
        <v>11003566</v>
      </c>
      <c r="V395" t="s">
        <v>776</v>
      </c>
      <c r="W395" s="126" t="s">
        <v>555</v>
      </c>
      <c r="X395" s="181">
        <f>_xlfn.NUMBERVALUE('DDB Request'!C404)</f>
        <v>0</v>
      </c>
      <c r="Y395" s="191" t="e">
        <f>IF(MATCH(_xlfn.NUMBERVALUE('DDB Request'!C404),Table2[[SpeedType ]],0),"No","")</f>
        <v>#N/A</v>
      </c>
    </row>
    <row r="396" spans="21:25">
      <c r="U396">
        <v>11003567</v>
      </c>
      <c r="V396" t="s">
        <v>777</v>
      </c>
      <c r="W396" s="126" t="s">
        <v>555</v>
      </c>
      <c r="X396" s="181">
        <f>_xlfn.NUMBERVALUE('DDB Request'!C405)</f>
        <v>0</v>
      </c>
      <c r="Y396" s="191" t="e">
        <f>IF(MATCH(_xlfn.NUMBERVALUE('DDB Request'!C405),Table2[[SpeedType ]],0),"No","")</f>
        <v>#N/A</v>
      </c>
    </row>
    <row r="397" spans="21:25">
      <c r="U397">
        <v>11003719</v>
      </c>
      <c r="V397" t="s">
        <v>778</v>
      </c>
      <c r="W397" s="126" t="s">
        <v>555</v>
      </c>
      <c r="X397" s="181">
        <f>_xlfn.NUMBERVALUE('DDB Request'!C406)</f>
        <v>0</v>
      </c>
      <c r="Y397" s="191" t="e">
        <f>IF(MATCH(_xlfn.NUMBERVALUE('DDB Request'!C406),Table2[[SpeedType ]],0),"No","")</f>
        <v>#N/A</v>
      </c>
    </row>
    <row r="398" spans="21:25">
      <c r="U398">
        <v>11003721</v>
      </c>
      <c r="V398" t="s">
        <v>779</v>
      </c>
      <c r="W398" s="126" t="s">
        <v>555</v>
      </c>
      <c r="X398" s="181">
        <f>_xlfn.NUMBERVALUE('DDB Request'!C407)</f>
        <v>0</v>
      </c>
      <c r="Y398" s="191" t="e">
        <f>IF(MATCH(_xlfn.NUMBERVALUE('DDB Request'!C407),Table2[[SpeedType ]],0),"No","")</f>
        <v>#N/A</v>
      </c>
    </row>
    <row r="399" spans="21:25">
      <c r="U399">
        <v>11004792</v>
      </c>
      <c r="V399" t="s">
        <v>780</v>
      </c>
      <c r="W399" s="126" t="s">
        <v>555</v>
      </c>
      <c r="X399" s="181">
        <f>_xlfn.NUMBERVALUE('DDB Request'!C408)</f>
        <v>0</v>
      </c>
      <c r="Y399" s="191" t="e">
        <f>IF(MATCH(_xlfn.NUMBERVALUE('DDB Request'!C408),Table2[[SpeedType ]],0),"No","")</f>
        <v>#N/A</v>
      </c>
    </row>
    <row r="400" spans="21:25">
      <c r="U400">
        <v>11004793</v>
      </c>
      <c r="V400" t="s">
        <v>781</v>
      </c>
      <c r="W400" s="126" t="s">
        <v>555</v>
      </c>
      <c r="X400" s="181">
        <f>_xlfn.NUMBERVALUE('DDB Request'!C409)</f>
        <v>0</v>
      </c>
      <c r="Y400" s="191" t="e">
        <f>IF(MATCH(_xlfn.NUMBERVALUE('DDB Request'!C409),Table2[[SpeedType ]],0),"No","")</f>
        <v>#N/A</v>
      </c>
    </row>
    <row r="401" spans="21:25">
      <c r="U401">
        <v>11004795</v>
      </c>
      <c r="V401" t="s">
        <v>782</v>
      </c>
      <c r="W401" s="126" t="s">
        <v>555</v>
      </c>
      <c r="X401" s="181">
        <f>_xlfn.NUMBERVALUE('DDB Request'!C410)</f>
        <v>0</v>
      </c>
      <c r="Y401" s="191" t="e">
        <f>IF(MATCH(_xlfn.NUMBERVALUE('DDB Request'!C410),Table2[[SpeedType ]],0),"No","")</f>
        <v>#N/A</v>
      </c>
    </row>
    <row r="402" spans="21:25">
      <c r="U402">
        <v>11004797</v>
      </c>
      <c r="V402" t="s">
        <v>783</v>
      </c>
      <c r="W402" s="126" t="s">
        <v>555</v>
      </c>
      <c r="X402" s="181">
        <f>_xlfn.NUMBERVALUE('DDB Request'!C411)</f>
        <v>0</v>
      </c>
      <c r="Y402" s="191" t="e">
        <f>IF(MATCH(_xlfn.NUMBERVALUE('DDB Request'!C411),Table2[[SpeedType ]],0),"No","")</f>
        <v>#N/A</v>
      </c>
    </row>
    <row r="403" spans="21:25">
      <c r="U403">
        <v>11004812</v>
      </c>
      <c r="V403" t="s">
        <v>784</v>
      </c>
      <c r="W403" s="126" t="s">
        <v>555</v>
      </c>
      <c r="X403" s="181">
        <f>_xlfn.NUMBERVALUE('DDB Request'!C412)</f>
        <v>0</v>
      </c>
      <c r="Y403" s="191" t="e">
        <f>IF(MATCH(_xlfn.NUMBERVALUE('DDB Request'!C412),Table2[[SpeedType ]],0),"No","")</f>
        <v>#N/A</v>
      </c>
    </row>
    <row r="404" spans="21:25">
      <c r="U404">
        <v>11004813</v>
      </c>
      <c r="V404" t="s">
        <v>785</v>
      </c>
      <c r="W404" s="126" t="s">
        <v>555</v>
      </c>
      <c r="X404" s="181">
        <f>_xlfn.NUMBERVALUE('DDB Request'!C413)</f>
        <v>0</v>
      </c>
      <c r="Y404" s="191" t="e">
        <f>IF(MATCH(_xlfn.NUMBERVALUE('DDB Request'!C413),Table2[[SpeedType ]],0),"No","")</f>
        <v>#N/A</v>
      </c>
    </row>
    <row r="405" spans="21:25">
      <c r="U405">
        <v>11004815</v>
      </c>
      <c r="V405" t="s">
        <v>786</v>
      </c>
      <c r="W405" s="126" t="s">
        <v>555</v>
      </c>
      <c r="X405" s="181">
        <f>_xlfn.NUMBERVALUE('DDB Request'!C414)</f>
        <v>0</v>
      </c>
      <c r="Y405" s="191" t="e">
        <f>IF(MATCH(_xlfn.NUMBERVALUE('DDB Request'!C414),Table2[[SpeedType ]],0),"No","")</f>
        <v>#N/A</v>
      </c>
    </row>
    <row r="406" spans="21:25">
      <c r="U406">
        <v>11004817</v>
      </c>
      <c r="V406" t="s">
        <v>787</v>
      </c>
      <c r="W406" s="126" t="s">
        <v>555</v>
      </c>
      <c r="X406" s="181">
        <f>_xlfn.NUMBERVALUE('DDB Request'!C415)</f>
        <v>0</v>
      </c>
      <c r="Y406" s="191" t="e">
        <f>IF(MATCH(_xlfn.NUMBERVALUE('DDB Request'!C415),Table2[[SpeedType ]],0),"No","")</f>
        <v>#N/A</v>
      </c>
    </row>
    <row r="407" spans="21:25">
      <c r="U407">
        <v>11004822</v>
      </c>
      <c r="V407" t="s">
        <v>788</v>
      </c>
      <c r="W407" s="126" t="s">
        <v>555</v>
      </c>
      <c r="X407" s="181">
        <f>_xlfn.NUMBERVALUE('DDB Request'!C416)</f>
        <v>0</v>
      </c>
      <c r="Y407" s="191" t="e">
        <f>IF(MATCH(_xlfn.NUMBERVALUE('DDB Request'!C416),Table2[[SpeedType ]],0),"No","")</f>
        <v>#N/A</v>
      </c>
    </row>
    <row r="408" spans="21:25">
      <c r="U408">
        <v>11004826</v>
      </c>
      <c r="V408" t="s">
        <v>789</v>
      </c>
      <c r="W408" s="126" t="s">
        <v>555</v>
      </c>
      <c r="X408" s="181">
        <f>_xlfn.NUMBERVALUE('DDB Request'!C417)</f>
        <v>0</v>
      </c>
      <c r="Y408" s="191" t="e">
        <f>IF(MATCH(_xlfn.NUMBERVALUE('DDB Request'!C417),Table2[[SpeedType ]],0),"No","")</f>
        <v>#N/A</v>
      </c>
    </row>
    <row r="409" spans="21:25">
      <c r="U409">
        <v>11004827</v>
      </c>
      <c r="V409" t="s">
        <v>790</v>
      </c>
      <c r="W409" s="126" t="s">
        <v>555</v>
      </c>
      <c r="X409" s="181">
        <f>_xlfn.NUMBERVALUE('DDB Request'!C418)</f>
        <v>0</v>
      </c>
      <c r="Y409" s="191" t="e">
        <f>IF(MATCH(_xlfn.NUMBERVALUE('DDB Request'!C418),Table2[[SpeedType ]],0),"No","")</f>
        <v>#N/A</v>
      </c>
    </row>
    <row r="410" spans="21:25">
      <c r="U410">
        <v>11004828</v>
      </c>
      <c r="V410" t="s">
        <v>791</v>
      </c>
      <c r="W410" s="126" t="s">
        <v>555</v>
      </c>
      <c r="X410" s="181">
        <f>_xlfn.NUMBERVALUE('DDB Request'!C419)</f>
        <v>0</v>
      </c>
      <c r="Y410" s="191" t="e">
        <f>IF(MATCH(_xlfn.NUMBERVALUE('DDB Request'!C419),Table2[[SpeedType ]],0),"No","")</f>
        <v>#N/A</v>
      </c>
    </row>
    <row r="411" spans="21:25">
      <c r="U411">
        <v>11005166</v>
      </c>
      <c r="V411" t="s">
        <v>792</v>
      </c>
      <c r="W411" s="126" t="s">
        <v>555</v>
      </c>
      <c r="X411" s="181">
        <f>_xlfn.NUMBERVALUE('DDB Request'!C420)</f>
        <v>0</v>
      </c>
      <c r="Y411" s="191" t="e">
        <f>IF(MATCH(_xlfn.NUMBERVALUE('DDB Request'!C420),Table2[[SpeedType ]],0),"No","")</f>
        <v>#N/A</v>
      </c>
    </row>
    <row r="412" spans="21:25">
      <c r="U412">
        <v>11006037</v>
      </c>
      <c r="V412" t="s">
        <v>793</v>
      </c>
      <c r="W412" s="126" t="s">
        <v>555</v>
      </c>
      <c r="X412" s="181">
        <f>_xlfn.NUMBERVALUE('DDB Request'!C421)</f>
        <v>0</v>
      </c>
      <c r="Y412" s="191" t="e">
        <f>IF(MATCH(_xlfn.NUMBERVALUE('DDB Request'!C421),Table2[[SpeedType ]],0),"No","")</f>
        <v>#N/A</v>
      </c>
    </row>
    <row r="413" spans="21:25">
      <c r="U413">
        <v>11007103</v>
      </c>
      <c r="V413" t="s">
        <v>794</v>
      </c>
      <c r="W413" s="126" t="s">
        <v>555</v>
      </c>
      <c r="X413" s="181">
        <f>_xlfn.NUMBERVALUE('DDB Request'!C422)</f>
        <v>0</v>
      </c>
      <c r="Y413" s="191" t="e">
        <f>IF(MATCH(_xlfn.NUMBERVALUE('DDB Request'!C422),Table2[[SpeedType ]],0),"No","")</f>
        <v>#N/A</v>
      </c>
    </row>
    <row r="414" spans="21:25">
      <c r="U414">
        <v>11033422</v>
      </c>
      <c r="V414" t="s">
        <v>795</v>
      </c>
      <c r="W414" s="126" t="s">
        <v>555</v>
      </c>
      <c r="X414" s="181">
        <f>_xlfn.NUMBERVALUE('DDB Request'!C423)</f>
        <v>0</v>
      </c>
      <c r="Y414" s="191" t="e">
        <f>IF(MATCH(_xlfn.NUMBERVALUE('DDB Request'!C423),Table2[[SpeedType ]],0),"No","")</f>
        <v>#N/A</v>
      </c>
    </row>
    <row r="415" spans="21:25">
      <c r="U415">
        <v>11033423</v>
      </c>
      <c r="V415" t="s">
        <v>796</v>
      </c>
      <c r="W415" s="126" t="s">
        <v>555</v>
      </c>
      <c r="X415" s="181">
        <f>_xlfn.NUMBERVALUE('DDB Request'!C424)</f>
        <v>0</v>
      </c>
      <c r="Y415" s="191" t="e">
        <f>IF(MATCH(_xlfn.NUMBERVALUE('DDB Request'!C424),Table2[[SpeedType ]],0),"No","")</f>
        <v>#N/A</v>
      </c>
    </row>
    <row r="416" spans="21:25">
      <c r="U416">
        <v>11033424</v>
      </c>
      <c r="V416" t="s">
        <v>797</v>
      </c>
      <c r="W416" s="126" t="s">
        <v>555</v>
      </c>
      <c r="X416" s="181">
        <f>_xlfn.NUMBERVALUE('DDB Request'!C425)</f>
        <v>0</v>
      </c>
      <c r="Y416" s="191" t="e">
        <f>IF(MATCH(_xlfn.NUMBERVALUE('DDB Request'!C425),Table2[[SpeedType ]],0),"No","")</f>
        <v>#N/A</v>
      </c>
    </row>
    <row r="417" spans="21:25">
      <c r="U417">
        <v>11033425</v>
      </c>
      <c r="V417" t="s">
        <v>798</v>
      </c>
      <c r="W417" s="126" t="s">
        <v>555</v>
      </c>
      <c r="X417" s="181">
        <f>_xlfn.NUMBERVALUE('DDB Request'!C426)</f>
        <v>0</v>
      </c>
      <c r="Y417" s="191" t="e">
        <f>IF(MATCH(_xlfn.NUMBERVALUE('DDB Request'!C426),Table2[[SpeedType ]],0),"No","")</f>
        <v>#N/A</v>
      </c>
    </row>
    <row r="418" spans="21:25">
      <c r="U418">
        <v>11033426</v>
      </c>
      <c r="V418" t="s">
        <v>799</v>
      </c>
      <c r="W418" s="126" t="s">
        <v>555</v>
      </c>
      <c r="X418" s="181">
        <f>_xlfn.NUMBERVALUE('DDB Request'!C427)</f>
        <v>0</v>
      </c>
      <c r="Y418" s="191" t="e">
        <f>IF(MATCH(_xlfn.NUMBERVALUE('DDB Request'!C427),Table2[[SpeedType ]],0),"No","")</f>
        <v>#N/A</v>
      </c>
    </row>
    <row r="419" spans="21:25">
      <c r="U419">
        <v>11033427</v>
      </c>
      <c r="V419" t="s">
        <v>800</v>
      </c>
      <c r="W419" s="126" t="s">
        <v>555</v>
      </c>
      <c r="X419" s="181">
        <f>_xlfn.NUMBERVALUE('DDB Request'!C428)</f>
        <v>0</v>
      </c>
      <c r="Y419" s="191" t="e">
        <f>IF(MATCH(_xlfn.NUMBERVALUE('DDB Request'!C428),Table2[[SpeedType ]],0),"No","")</f>
        <v>#N/A</v>
      </c>
    </row>
    <row r="420" spans="21:25">
      <c r="U420">
        <v>11033428</v>
      </c>
      <c r="V420" t="s">
        <v>801</v>
      </c>
      <c r="W420" s="126" t="s">
        <v>555</v>
      </c>
      <c r="X420" s="181">
        <f>_xlfn.NUMBERVALUE('DDB Request'!C429)</f>
        <v>0</v>
      </c>
      <c r="Y420" s="191" t="e">
        <f>IF(MATCH(_xlfn.NUMBERVALUE('DDB Request'!C429),Table2[[SpeedType ]],0),"No","")</f>
        <v>#N/A</v>
      </c>
    </row>
    <row r="421" spans="21:25">
      <c r="U421">
        <v>11033429</v>
      </c>
      <c r="V421" t="s">
        <v>802</v>
      </c>
      <c r="W421" s="126" t="s">
        <v>555</v>
      </c>
      <c r="X421" s="181">
        <f>_xlfn.NUMBERVALUE('DDB Request'!C430)</f>
        <v>0</v>
      </c>
      <c r="Y421" s="191" t="e">
        <f>IF(MATCH(_xlfn.NUMBERVALUE('DDB Request'!C430),Table2[[SpeedType ]],0),"No","")</f>
        <v>#N/A</v>
      </c>
    </row>
    <row r="422" spans="21:25">
      <c r="U422">
        <v>11033430</v>
      </c>
      <c r="V422" t="s">
        <v>803</v>
      </c>
      <c r="W422" s="126" t="s">
        <v>555</v>
      </c>
      <c r="X422" s="181">
        <f>_xlfn.NUMBERVALUE('DDB Request'!C431)</f>
        <v>0</v>
      </c>
      <c r="Y422" s="191" t="e">
        <f>IF(MATCH(_xlfn.NUMBERVALUE('DDB Request'!C431),Table2[[SpeedType ]],0),"No","")</f>
        <v>#N/A</v>
      </c>
    </row>
    <row r="423" spans="21:25">
      <c r="U423">
        <v>11033431</v>
      </c>
      <c r="V423" t="s">
        <v>804</v>
      </c>
      <c r="W423" s="126" t="s">
        <v>555</v>
      </c>
      <c r="X423" s="181">
        <f>_xlfn.NUMBERVALUE('DDB Request'!C432)</f>
        <v>0</v>
      </c>
      <c r="Y423" s="191" t="e">
        <f>IF(MATCH(_xlfn.NUMBERVALUE('DDB Request'!C432),Table2[[SpeedType ]],0),"No","")</f>
        <v>#N/A</v>
      </c>
    </row>
    <row r="424" spans="21:25">
      <c r="U424">
        <v>11033467</v>
      </c>
      <c r="V424" t="s">
        <v>805</v>
      </c>
      <c r="W424" s="126" t="s">
        <v>555</v>
      </c>
      <c r="X424" s="181">
        <f>_xlfn.NUMBERVALUE('DDB Request'!C433)</f>
        <v>0</v>
      </c>
      <c r="Y424" s="191" t="e">
        <f>IF(MATCH(_xlfn.NUMBERVALUE('DDB Request'!C433),Table2[[SpeedType ]],0),"No","")</f>
        <v>#N/A</v>
      </c>
    </row>
    <row r="425" spans="21:25">
      <c r="U425">
        <v>11041420</v>
      </c>
      <c r="V425" t="s">
        <v>806</v>
      </c>
      <c r="W425" s="126" t="s">
        <v>555</v>
      </c>
      <c r="X425" s="181">
        <f>_xlfn.NUMBERVALUE('DDB Request'!C434)</f>
        <v>0</v>
      </c>
      <c r="Y425" s="191" t="e">
        <f>IF(MATCH(_xlfn.NUMBERVALUE('DDB Request'!C434),Table2[[SpeedType ]],0),"No","")</f>
        <v>#N/A</v>
      </c>
    </row>
    <row r="426" spans="21:25">
      <c r="U426">
        <v>11041423</v>
      </c>
      <c r="V426" t="s">
        <v>807</v>
      </c>
      <c r="W426" s="126" t="s">
        <v>555</v>
      </c>
      <c r="X426" s="181">
        <f>_xlfn.NUMBERVALUE('DDB Request'!C435)</f>
        <v>0</v>
      </c>
      <c r="Y426" s="191" t="e">
        <f>IF(MATCH(_xlfn.NUMBERVALUE('DDB Request'!C435),Table2[[SpeedType ]],0),"No","")</f>
        <v>#N/A</v>
      </c>
    </row>
    <row r="427" spans="21:25">
      <c r="U427">
        <v>11041424</v>
      </c>
      <c r="V427" t="s">
        <v>808</v>
      </c>
      <c r="W427" s="126" t="s">
        <v>555</v>
      </c>
      <c r="X427" s="181">
        <f>_xlfn.NUMBERVALUE('DDB Request'!C436)</f>
        <v>0</v>
      </c>
      <c r="Y427" s="191" t="e">
        <f>IF(MATCH(_xlfn.NUMBERVALUE('DDB Request'!C436),Table2[[SpeedType ]],0),"No","")</f>
        <v>#N/A</v>
      </c>
    </row>
    <row r="428" spans="21:25">
      <c r="U428">
        <v>11041425</v>
      </c>
      <c r="V428" t="s">
        <v>727</v>
      </c>
      <c r="W428" s="126" t="s">
        <v>555</v>
      </c>
      <c r="X428" s="181">
        <f>_xlfn.NUMBERVALUE('DDB Request'!C437)</f>
        <v>0</v>
      </c>
      <c r="Y428" s="191" t="e">
        <f>IF(MATCH(_xlfn.NUMBERVALUE('DDB Request'!C437),Table2[[SpeedType ]],0),"No","")</f>
        <v>#N/A</v>
      </c>
    </row>
    <row r="429" spans="21:25">
      <c r="U429">
        <v>11041426</v>
      </c>
      <c r="V429" t="s">
        <v>809</v>
      </c>
      <c r="W429" s="126" t="s">
        <v>555</v>
      </c>
      <c r="X429" s="181">
        <f>_xlfn.NUMBERVALUE('DDB Request'!C438)</f>
        <v>0</v>
      </c>
      <c r="Y429" s="191" t="e">
        <f>IF(MATCH(_xlfn.NUMBERVALUE('DDB Request'!C438),Table2[[SpeedType ]],0),"No","")</f>
        <v>#N/A</v>
      </c>
    </row>
    <row r="430" spans="21:25">
      <c r="U430">
        <v>11041427</v>
      </c>
      <c r="V430" t="s">
        <v>810</v>
      </c>
      <c r="W430" s="126" t="s">
        <v>555</v>
      </c>
      <c r="X430" s="181">
        <f>_xlfn.NUMBERVALUE('DDB Request'!C439)</f>
        <v>0</v>
      </c>
      <c r="Y430" s="191" t="e">
        <f>IF(MATCH(_xlfn.NUMBERVALUE('DDB Request'!C439),Table2[[SpeedType ]],0),"No","")</f>
        <v>#N/A</v>
      </c>
    </row>
    <row r="431" spans="21:25">
      <c r="U431">
        <v>11041430</v>
      </c>
      <c r="V431" t="s">
        <v>714</v>
      </c>
      <c r="W431" s="126" t="s">
        <v>555</v>
      </c>
      <c r="X431" s="181">
        <f>_xlfn.NUMBERVALUE('DDB Request'!C440)</f>
        <v>0</v>
      </c>
      <c r="Y431" s="191" t="e">
        <f>IF(MATCH(_xlfn.NUMBERVALUE('DDB Request'!C440),Table2[[SpeedType ]],0),"No","")</f>
        <v>#N/A</v>
      </c>
    </row>
    <row r="432" spans="21:25">
      <c r="U432">
        <v>11041432</v>
      </c>
      <c r="V432" t="s">
        <v>811</v>
      </c>
      <c r="W432" s="126" t="s">
        <v>555</v>
      </c>
      <c r="X432" s="181">
        <f>_xlfn.NUMBERVALUE('DDB Request'!C441)</f>
        <v>0</v>
      </c>
      <c r="Y432" s="191" t="e">
        <f>IF(MATCH(_xlfn.NUMBERVALUE('DDB Request'!C441),Table2[[SpeedType ]],0),"No","")</f>
        <v>#N/A</v>
      </c>
    </row>
    <row r="433" spans="21:25">
      <c r="U433">
        <v>11041435</v>
      </c>
      <c r="V433" t="s">
        <v>812</v>
      </c>
      <c r="W433" s="126" t="s">
        <v>555</v>
      </c>
      <c r="X433" s="181">
        <f>_xlfn.NUMBERVALUE('DDB Request'!C442)</f>
        <v>0</v>
      </c>
      <c r="Y433" s="191" t="e">
        <f>IF(MATCH(_xlfn.NUMBERVALUE('DDB Request'!C442),Table2[[SpeedType ]],0),"No","")</f>
        <v>#N/A</v>
      </c>
    </row>
    <row r="434" spans="21:25">
      <c r="U434">
        <v>11041437</v>
      </c>
      <c r="V434" t="s">
        <v>813</v>
      </c>
      <c r="W434" s="126" t="s">
        <v>555</v>
      </c>
      <c r="X434" s="181">
        <f>_xlfn.NUMBERVALUE('DDB Request'!C443)</f>
        <v>0</v>
      </c>
      <c r="Y434" s="191" t="e">
        <f>IF(MATCH(_xlfn.NUMBERVALUE('DDB Request'!C443),Table2[[SpeedType ]],0),"No","")</f>
        <v>#N/A</v>
      </c>
    </row>
    <row r="435" spans="21:25">
      <c r="U435">
        <v>11041446</v>
      </c>
      <c r="V435" t="s">
        <v>814</v>
      </c>
      <c r="W435" s="126" t="s">
        <v>555</v>
      </c>
      <c r="X435" s="181">
        <f>_xlfn.NUMBERVALUE('DDB Request'!C444)</f>
        <v>0</v>
      </c>
      <c r="Y435" s="191" t="e">
        <f>IF(MATCH(_xlfn.NUMBERVALUE('DDB Request'!C444),Table2[[SpeedType ]],0),"No","")</f>
        <v>#N/A</v>
      </c>
    </row>
    <row r="436" spans="21:25">
      <c r="U436">
        <v>11087025</v>
      </c>
      <c r="V436" t="s">
        <v>815</v>
      </c>
      <c r="W436" s="126" t="s">
        <v>555</v>
      </c>
      <c r="X436" s="181">
        <f>_xlfn.NUMBERVALUE('DDB Request'!C445)</f>
        <v>0</v>
      </c>
      <c r="Y436" s="191" t="e">
        <f>IF(MATCH(_xlfn.NUMBERVALUE('DDB Request'!C445),Table2[[SpeedType ]],0),"No","")</f>
        <v>#N/A</v>
      </c>
    </row>
    <row r="437" spans="21:25">
      <c r="U437">
        <v>11087026</v>
      </c>
      <c r="V437" t="s">
        <v>816</v>
      </c>
      <c r="W437" s="126" t="s">
        <v>555</v>
      </c>
      <c r="X437" s="181">
        <f>_xlfn.NUMBERVALUE('DDB Request'!C446)</f>
        <v>0</v>
      </c>
      <c r="Y437" s="191" t="e">
        <f>IF(MATCH(_xlfn.NUMBERVALUE('DDB Request'!C446),Table2[[SpeedType ]],0),"No","")</f>
        <v>#N/A</v>
      </c>
    </row>
    <row r="438" spans="21:25">
      <c r="U438">
        <v>11087027</v>
      </c>
      <c r="V438" t="s">
        <v>817</v>
      </c>
      <c r="W438" s="126" t="s">
        <v>555</v>
      </c>
      <c r="X438" s="181">
        <f>_xlfn.NUMBERVALUE('DDB Request'!C447)</f>
        <v>0</v>
      </c>
      <c r="Y438" s="191" t="e">
        <f>IF(MATCH(_xlfn.NUMBERVALUE('DDB Request'!C447),Table2[[SpeedType ]],0),"No","")</f>
        <v>#N/A</v>
      </c>
    </row>
    <row r="439" spans="21:25">
      <c r="U439">
        <v>11092338</v>
      </c>
      <c r="V439" t="s">
        <v>818</v>
      </c>
      <c r="W439" s="126" t="s">
        <v>555</v>
      </c>
      <c r="X439" s="181">
        <f>_xlfn.NUMBERVALUE('DDB Request'!C448)</f>
        <v>0</v>
      </c>
      <c r="Y439" s="191" t="e">
        <f>IF(MATCH(_xlfn.NUMBERVALUE('DDB Request'!C448),Table2[[SpeedType ]],0),"No","")</f>
        <v>#N/A</v>
      </c>
    </row>
    <row r="440" spans="21:25">
      <c r="U440">
        <v>11092345</v>
      </c>
      <c r="V440" t="s">
        <v>819</v>
      </c>
      <c r="W440" s="126" t="s">
        <v>555</v>
      </c>
      <c r="X440" s="181">
        <f>_xlfn.NUMBERVALUE('DDB Request'!C449)</f>
        <v>0</v>
      </c>
      <c r="Y440" s="191" t="e">
        <f>IF(MATCH(_xlfn.NUMBERVALUE('DDB Request'!C449),Table2[[SpeedType ]],0),"No","")</f>
        <v>#N/A</v>
      </c>
    </row>
    <row r="441" spans="21:25">
      <c r="U441">
        <v>11092349</v>
      </c>
      <c r="V441" t="s">
        <v>820</v>
      </c>
      <c r="W441" s="126" t="s">
        <v>555</v>
      </c>
      <c r="X441" s="181">
        <f>_xlfn.NUMBERVALUE('DDB Request'!C450)</f>
        <v>0</v>
      </c>
      <c r="Y441" s="191" t="e">
        <f>IF(MATCH(_xlfn.NUMBERVALUE('DDB Request'!C450),Table2[[SpeedType ]],0),"No","")</f>
        <v>#N/A</v>
      </c>
    </row>
    <row r="442" spans="21:25">
      <c r="U442">
        <v>11001291</v>
      </c>
      <c r="V442" t="s">
        <v>821</v>
      </c>
      <c r="W442" s="126" t="s">
        <v>555</v>
      </c>
      <c r="X442" s="181">
        <f>_xlfn.NUMBERVALUE('DDB Request'!C451)</f>
        <v>0</v>
      </c>
      <c r="Y442" s="191" t="e">
        <f>IF(MATCH(_xlfn.NUMBERVALUE('DDB Request'!C451),Table2[[SpeedType ]],0),"No","")</f>
        <v>#N/A</v>
      </c>
    </row>
    <row r="443" spans="21:25">
      <c r="U443">
        <v>11001830</v>
      </c>
      <c r="V443" t="s">
        <v>822</v>
      </c>
      <c r="W443" s="126" t="s">
        <v>555</v>
      </c>
      <c r="X443" s="181">
        <f>_xlfn.NUMBERVALUE('DDB Request'!C452)</f>
        <v>0</v>
      </c>
      <c r="Y443" s="191" t="e">
        <f>IF(MATCH(_xlfn.NUMBERVALUE('DDB Request'!C452),Table2[[SpeedType ]],0),"No","")</f>
        <v>#N/A</v>
      </c>
    </row>
    <row r="444" spans="21:25">
      <c r="U444">
        <v>11001965</v>
      </c>
      <c r="V444" t="s">
        <v>823</v>
      </c>
      <c r="W444" s="126" t="s">
        <v>555</v>
      </c>
      <c r="X444" s="181">
        <f>_xlfn.NUMBERVALUE('DDB Request'!C453)</f>
        <v>0</v>
      </c>
      <c r="Y444" s="191" t="e">
        <f>IF(MATCH(_xlfn.NUMBERVALUE('DDB Request'!C453),Table2[[SpeedType ]],0),"No","")</f>
        <v>#N/A</v>
      </c>
    </row>
    <row r="445" spans="21:25">
      <c r="U445">
        <v>11003401</v>
      </c>
      <c r="V445" t="s">
        <v>824</v>
      </c>
      <c r="W445" s="126" t="s">
        <v>555</v>
      </c>
      <c r="X445" s="181">
        <f>_xlfn.NUMBERVALUE('DDB Request'!C454)</f>
        <v>0</v>
      </c>
      <c r="Y445" s="191" t="e">
        <f>IF(MATCH(_xlfn.NUMBERVALUE('DDB Request'!C454),Table2[[SpeedType ]],0),"No","")</f>
        <v>#N/A</v>
      </c>
    </row>
    <row r="446" spans="21:25">
      <c r="U446">
        <v>11004807</v>
      </c>
      <c r="V446" t="s">
        <v>825</v>
      </c>
      <c r="W446" s="126" t="s">
        <v>555</v>
      </c>
      <c r="X446" s="181">
        <f>_xlfn.NUMBERVALUE('DDB Request'!C455)</f>
        <v>0</v>
      </c>
      <c r="Y446" s="191" t="e">
        <f>IF(MATCH(_xlfn.NUMBERVALUE('DDB Request'!C455),Table2[[SpeedType ]],0),"No","")</f>
        <v>#N/A</v>
      </c>
    </row>
    <row r="447" spans="21:25">
      <c r="U447">
        <v>11004824</v>
      </c>
      <c r="V447" t="s">
        <v>826</v>
      </c>
      <c r="W447" s="126" t="s">
        <v>555</v>
      </c>
      <c r="X447" s="181">
        <f>_xlfn.NUMBERVALUE('DDB Request'!C456)</f>
        <v>0</v>
      </c>
      <c r="Y447" s="191" t="e">
        <f>IF(MATCH(_xlfn.NUMBERVALUE('DDB Request'!C456),Table2[[SpeedType ]],0),"No","")</f>
        <v>#N/A</v>
      </c>
    </row>
    <row r="448" spans="21:25">
      <c r="U448">
        <v>11004848</v>
      </c>
      <c r="V448" t="s">
        <v>827</v>
      </c>
      <c r="W448" s="126" t="s">
        <v>555</v>
      </c>
      <c r="X448" s="181">
        <f>_xlfn.NUMBERVALUE('DDB Request'!C457)</f>
        <v>0</v>
      </c>
      <c r="Y448" s="191" t="e">
        <f>IF(MATCH(_xlfn.NUMBERVALUE('DDB Request'!C457),Table2[[SpeedType ]],0),"No","")</f>
        <v>#N/A</v>
      </c>
    </row>
    <row r="449" spans="21:25">
      <c r="U449">
        <v>11005157</v>
      </c>
      <c r="V449" t="s">
        <v>828</v>
      </c>
      <c r="W449" s="126" t="s">
        <v>555</v>
      </c>
      <c r="X449" s="181">
        <f>_xlfn.NUMBERVALUE('DDB Request'!C458)</f>
        <v>0</v>
      </c>
      <c r="Y449" s="191" t="e">
        <f>IF(MATCH(_xlfn.NUMBERVALUE('DDB Request'!C458),Table2[[SpeedType ]],0),"No","")</f>
        <v>#N/A</v>
      </c>
    </row>
    <row r="450" spans="21:25">
      <c r="U450">
        <v>11006339</v>
      </c>
      <c r="V450" t="s">
        <v>829</v>
      </c>
      <c r="W450" s="126" t="s">
        <v>555</v>
      </c>
      <c r="X450" s="181">
        <f>_xlfn.NUMBERVALUE('DDB Request'!C459)</f>
        <v>0</v>
      </c>
      <c r="Y450" s="191" t="e">
        <f>IF(MATCH(_xlfn.NUMBERVALUE('DDB Request'!C459),Table2[[SpeedType ]],0),"No","")</f>
        <v>#N/A</v>
      </c>
    </row>
    <row r="451" spans="21:25">
      <c r="U451">
        <v>11006789</v>
      </c>
      <c r="V451" t="s">
        <v>830</v>
      </c>
      <c r="W451" s="126" t="s">
        <v>555</v>
      </c>
      <c r="X451" s="181">
        <f>_xlfn.NUMBERVALUE('DDB Request'!C460)</f>
        <v>0</v>
      </c>
      <c r="Y451" s="191" t="e">
        <f>IF(MATCH(_xlfn.NUMBERVALUE('DDB Request'!C460),Table2[[SpeedType ]],0),"No","")</f>
        <v>#N/A</v>
      </c>
    </row>
    <row r="452" spans="21:25">
      <c r="U452">
        <v>11006838</v>
      </c>
      <c r="V452" t="s">
        <v>655</v>
      </c>
      <c r="W452" s="126" t="s">
        <v>555</v>
      </c>
      <c r="X452" s="181">
        <f>_xlfn.NUMBERVALUE('DDB Request'!C461)</f>
        <v>0</v>
      </c>
      <c r="Y452" s="191" t="e">
        <f>IF(MATCH(_xlfn.NUMBERVALUE('DDB Request'!C461),Table2[[SpeedType ]],0),"No","")</f>
        <v>#N/A</v>
      </c>
    </row>
    <row r="453" spans="21:25">
      <c r="U453">
        <v>11006853</v>
      </c>
      <c r="V453" t="s">
        <v>831</v>
      </c>
      <c r="W453" s="126" t="s">
        <v>555</v>
      </c>
      <c r="X453" s="181">
        <f>_xlfn.NUMBERVALUE('DDB Request'!C462)</f>
        <v>0</v>
      </c>
      <c r="Y453" s="191" t="e">
        <f>IF(MATCH(_xlfn.NUMBERVALUE('DDB Request'!C462),Table2[[SpeedType ]],0),"No","")</f>
        <v>#N/A</v>
      </c>
    </row>
    <row r="454" spans="21:25">
      <c r="U454">
        <v>11033394</v>
      </c>
      <c r="V454" t="s">
        <v>832</v>
      </c>
      <c r="W454" s="126" t="s">
        <v>555</v>
      </c>
      <c r="X454" s="181">
        <f>_xlfn.NUMBERVALUE('DDB Request'!C463)</f>
        <v>0</v>
      </c>
      <c r="Y454" s="191" t="e">
        <f>IF(MATCH(_xlfn.NUMBERVALUE('DDB Request'!C463),Table2[[SpeedType ]],0),"No","")</f>
        <v>#N/A</v>
      </c>
    </row>
    <row r="455" spans="21:25">
      <c r="U455">
        <v>11033396</v>
      </c>
      <c r="V455" t="s">
        <v>833</v>
      </c>
      <c r="W455" s="126" t="s">
        <v>555</v>
      </c>
      <c r="X455" s="181">
        <f>_xlfn.NUMBERVALUE('DDB Request'!C464)</f>
        <v>0</v>
      </c>
      <c r="Y455" s="191" t="e">
        <f>IF(MATCH(_xlfn.NUMBERVALUE('DDB Request'!C464),Table2[[SpeedType ]],0),"No","")</f>
        <v>#N/A</v>
      </c>
    </row>
    <row r="456" spans="21:25">
      <c r="U456">
        <v>11033397</v>
      </c>
      <c r="V456" t="s">
        <v>834</v>
      </c>
      <c r="W456" s="126" t="s">
        <v>555</v>
      </c>
      <c r="X456" s="181">
        <f>_xlfn.NUMBERVALUE('DDB Request'!C465)</f>
        <v>0</v>
      </c>
      <c r="Y456" s="191" t="e">
        <f>IF(MATCH(_xlfn.NUMBERVALUE('DDB Request'!C465),Table2[[SpeedType ]],0),"No","")</f>
        <v>#N/A</v>
      </c>
    </row>
    <row r="457" spans="21:25">
      <c r="U457">
        <v>11033398</v>
      </c>
      <c r="V457" t="s">
        <v>835</v>
      </c>
      <c r="W457" s="126" t="s">
        <v>555</v>
      </c>
      <c r="X457" s="181">
        <f>_xlfn.NUMBERVALUE('DDB Request'!C466)</f>
        <v>0</v>
      </c>
      <c r="Y457" s="191" t="e">
        <f>IF(MATCH(_xlfn.NUMBERVALUE('DDB Request'!C466),Table2[[SpeedType ]],0),"No","")</f>
        <v>#N/A</v>
      </c>
    </row>
    <row r="458" spans="21:25">
      <c r="U458">
        <v>11033399</v>
      </c>
      <c r="V458" t="s">
        <v>836</v>
      </c>
      <c r="W458" s="126" t="s">
        <v>555</v>
      </c>
      <c r="X458" s="181">
        <f>_xlfn.NUMBERVALUE('DDB Request'!C467)</f>
        <v>0</v>
      </c>
      <c r="Y458" s="191" t="e">
        <f>IF(MATCH(_xlfn.NUMBERVALUE('DDB Request'!C467),Table2[[SpeedType ]],0),"No","")</f>
        <v>#N/A</v>
      </c>
    </row>
    <row r="459" spans="21:25">
      <c r="U459">
        <v>11033400</v>
      </c>
      <c r="V459" t="s">
        <v>837</v>
      </c>
      <c r="W459" s="126" t="s">
        <v>555</v>
      </c>
      <c r="X459" s="181">
        <f>_xlfn.NUMBERVALUE('DDB Request'!C468)</f>
        <v>0</v>
      </c>
      <c r="Y459" s="191" t="e">
        <f>IF(MATCH(_xlfn.NUMBERVALUE('DDB Request'!C468),Table2[[SpeedType ]],0),"No","")</f>
        <v>#N/A</v>
      </c>
    </row>
    <row r="460" spans="21:25">
      <c r="U460">
        <v>11033404</v>
      </c>
      <c r="V460" t="s">
        <v>654</v>
      </c>
      <c r="W460" s="126" t="s">
        <v>555</v>
      </c>
      <c r="X460" s="181">
        <f>_xlfn.NUMBERVALUE('DDB Request'!C469)</f>
        <v>0</v>
      </c>
      <c r="Y460" s="191" t="e">
        <f>IF(MATCH(_xlfn.NUMBERVALUE('DDB Request'!C469),Table2[[SpeedType ]],0),"No","")</f>
        <v>#N/A</v>
      </c>
    </row>
    <row r="461" spans="21:25">
      <c r="U461">
        <v>11033407</v>
      </c>
      <c r="V461" t="s">
        <v>838</v>
      </c>
      <c r="W461" s="126" t="s">
        <v>555</v>
      </c>
      <c r="X461" s="181">
        <f>_xlfn.NUMBERVALUE('DDB Request'!C470)</f>
        <v>0</v>
      </c>
      <c r="Y461" s="191" t="e">
        <f>IF(MATCH(_xlfn.NUMBERVALUE('DDB Request'!C470),Table2[[SpeedType ]],0),"No","")</f>
        <v>#N/A</v>
      </c>
    </row>
    <row r="462" spans="21:25">
      <c r="U462">
        <v>11034732</v>
      </c>
      <c r="V462" t="s">
        <v>839</v>
      </c>
      <c r="W462" s="126" t="s">
        <v>555</v>
      </c>
      <c r="X462" s="181">
        <f>_xlfn.NUMBERVALUE('DDB Request'!C471)</f>
        <v>0</v>
      </c>
      <c r="Y462" s="191" t="e">
        <f>IF(MATCH(_xlfn.NUMBERVALUE('DDB Request'!C471),Table2[[SpeedType ]],0),"No","")</f>
        <v>#N/A</v>
      </c>
    </row>
    <row r="463" spans="21:25">
      <c r="U463">
        <v>11040771</v>
      </c>
      <c r="V463" t="s">
        <v>840</v>
      </c>
      <c r="W463" s="126" t="s">
        <v>555</v>
      </c>
      <c r="X463" s="181">
        <f>_xlfn.NUMBERVALUE('DDB Request'!C472)</f>
        <v>0</v>
      </c>
      <c r="Y463" s="191" t="e">
        <f>IF(MATCH(_xlfn.NUMBERVALUE('DDB Request'!C472),Table2[[SpeedType ]],0),"No","")</f>
        <v>#N/A</v>
      </c>
    </row>
    <row r="464" spans="21:25">
      <c r="U464">
        <v>11041464</v>
      </c>
      <c r="V464" t="s">
        <v>841</v>
      </c>
      <c r="W464" s="126" t="s">
        <v>555</v>
      </c>
      <c r="X464" s="181">
        <f>_xlfn.NUMBERVALUE('DDB Request'!C473)</f>
        <v>0</v>
      </c>
      <c r="Y464" s="191" t="e">
        <f>IF(MATCH(_xlfn.NUMBERVALUE('DDB Request'!C473),Table2[[SpeedType ]],0),"No","")</f>
        <v>#N/A</v>
      </c>
    </row>
    <row r="465" spans="21:25">
      <c r="U465">
        <v>11041468</v>
      </c>
      <c r="V465" t="s">
        <v>842</v>
      </c>
      <c r="W465" s="126" t="s">
        <v>555</v>
      </c>
      <c r="X465" s="181">
        <f>_xlfn.NUMBERVALUE('DDB Request'!C474)</f>
        <v>0</v>
      </c>
      <c r="Y465" s="191" t="e">
        <f>IF(MATCH(_xlfn.NUMBERVALUE('DDB Request'!C474),Table2[[SpeedType ]],0),"No","")</f>
        <v>#N/A</v>
      </c>
    </row>
    <row r="466" spans="21:25">
      <c r="U466">
        <v>11041473</v>
      </c>
      <c r="V466" t="s">
        <v>843</v>
      </c>
      <c r="W466" s="126" t="s">
        <v>555</v>
      </c>
      <c r="X466" s="181">
        <f>_xlfn.NUMBERVALUE('DDB Request'!C475)</f>
        <v>0</v>
      </c>
      <c r="Y466" s="191" t="e">
        <f>IF(MATCH(_xlfn.NUMBERVALUE('DDB Request'!C475),Table2[[SpeedType ]],0),"No","")</f>
        <v>#N/A</v>
      </c>
    </row>
    <row r="467" spans="21:25">
      <c r="U467">
        <v>11047412</v>
      </c>
      <c r="V467" t="s">
        <v>844</v>
      </c>
      <c r="W467" s="126" t="s">
        <v>555</v>
      </c>
      <c r="X467" s="181">
        <f>_xlfn.NUMBERVALUE('DDB Request'!C476)</f>
        <v>0</v>
      </c>
      <c r="Y467" s="191" t="e">
        <f>IF(MATCH(_xlfn.NUMBERVALUE('DDB Request'!C476),Table2[[SpeedType ]],0),"No","")</f>
        <v>#N/A</v>
      </c>
    </row>
    <row r="468" spans="21:25">
      <c r="U468">
        <v>11051607</v>
      </c>
      <c r="V468" t="s">
        <v>845</v>
      </c>
      <c r="W468" s="126" t="s">
        <v>555</v>
      </c>
      <c r="X468" s="181">
        <f>_xlfn.NUMBERVALUE('DDB Request'!C477)</f>
        <v>0</v>
      </c>
      <c r="Y468" s="191" t="e">
        <f>IF(MATCH(_xlfn.NUMBERVALUE('DDB Request'!C477),Table2[[SpeedType ]],0),"No","")</f>
        <v>#N/A</v>
      </c>
    </row>
    <row r="469" spans="21:25">
      <c r="U469">
        <v>11052197</v>
      </c>
      <c r="V469" t="s">
        <v>846</v>
      </c>
      <c r="W469" s="126" t="s">
        <v>555</v>
      </c>
      <c r="X469" s="181">
        <f>_xlfn.NUMBERVALUE('DDB Request'!C478)</f>
        <v>0</v>
      </c>
      <c r="Y469" s="191" t="e">
        <f>IF(MATCH(_xlfn.NUMBERVALUE('DDB Request'!C478),Table2[[SpeedType ]],0),"No","")</f>
        <v>#N/A</v>
      </c>
    </row>
    <row r="470" spans="21:25">
      <c r="U470">
        <v>11056082</v>
      </c>
      <c r="V470" t="s">
        <v>847</v>
      </c>
      <c r="W470" s="126" t="s">
        <v>555</v>
      </c>
      <c r="X470" s="181">
        <f>_xlfn.NUMBERVALUE('DDB Request'!C479)</f>
        <v>0</v>
      </c>
      <c r="Y470" s="191" t="e">
        <f>IF(MATCH(_xlfn.NUMBERVALUE('DDB Request'!C479),Table2[[SpeedType ]],0),"No","")</f>
        <v>#N/A</v>
      </c>
    </row>
    <row r="471" spans="21:25">
      <c r="U471">
        <v>11079257</v>
      </c>
      <c r="V471" t="s">
        <v>848</v>
      </c>
      <c r="W471" s="126" t="s">
        <v>555</v>
      </c>
      <c r="X471" s="181">
        <f>_xlfn.NUMBERVALUE('DDB Request'!C480)</f>
        <v>0</v>
      </c>
      <c r="Y471" s="191" t="e">
        <f>IF(MATCH(_xlfn.NUMBERVALUE('DDB Request'!C480),Table2[[SpeedType ]],0),"No","")</f>
        <v>#N/A</v>
      </c>
    </row>
    <row r="472" spans="21:25">
      <c r="U472">
        <v>11079258</v>
      </c>
      <c r="V472" t="s">
        <v>849</v>
      </c>
      <c r="W472" s="126" t="s">
        <v>555</v>
      </c>
      <c r="X472" s="181">
        <f>_xlfn.NUMBERVALUE('DDB Request'!C481)</f>
        <v>0</v>
      </c>
      <c r="Y472" s="191" t="e">
        <f>IF(MATCH(_xlfn.NUMBERVALUE('DDB Request'!C481),Table2[[SpeedType ]],0),"No","")</f>
        <v>#N/A</v>
      </c>
    </row>
    <row r="473" spans="21:25">
      <c r="U473">
        <v>11087015</v>
      </c>
      <c r="V473" t="s">
        <v>850</v>
      </c>
      <c r="W473" s="126" t="s">
        <v>555</v>
      </c>
      <c r="X473" s="181">
        <f>_xlfn.NUMBERVALUE('DDB Request'!C482)</f>
        <v>0</v>
      </c>
      <c r="Y473" s="191" t="e">
        <f>IF(MATCH(_xlfn.NUMBERVALUE('DDB Request'!C482),Table2[[SpeedType ]],0),"No","")</f>
        <v>#N/A</v>
      </c>
    </row>
    <row r="474" spans="21:25">
      <c r="U474">
        <v>11092347</v>
      </c>
      <c r="V474" t="s">
        <v>851</v>
      </c>
      <c r="W474" s="126" t="s">
        <v>555</v>
      </c>
      <c r="X474" s="181">
        <f>_xlfn.NUMBERVALUE('DDB Request'!C483)</f>
        <v>0</v>
      </c>
      <c r="Y474" s="191" t="e">
        <f>IF(MATCH(_xlfn.NUMBERVALUE('DDB Request'!C483),Table2[[SpeedType ]],0),"No","")</f>
        <v>#N/A</v>
      </c>
    </row>
    <row r="475" spans="21:25">
      <c r="U475">
        <v>11001814</v>
      </c>
      <c r="V475" t="s">
        <v>852</v>
      </c>
      <c r="W475" s="126" t="s">
        <v>555</v>
      </c>
      <c r="X475" s="181">
        <f>_xlfn.NUMBERVALUE('DDB Request'!C484)</f>
        <v>0</v>
      </c>
      <c r="Y475" s="191" t="e">
        <f>IF(MATCH(_xlfn.NUMBERVALUE('DDB Request'!C484),Table2[[SpeedType ]],0),"No","")</f>
        <v>#N/A</v>
      </c>
    </row>
    <row r="476" spans="21:25">
      <c r="U476">
        <v>11001916</v>
      </c>
      <c r="V476" t="s">
        <v>853</v>
      </c>
      <c r="W476" s="126" t="s">
        <v>555</v>
      </c>
      <c r="X476" s="181">
        <f>_xlfn.NUMBERVALUE('DDB Request'!C485)</f>
        <v>0</v>
      </c>
      <c r="Y476" s="191" t="e">
        <f>IF(MATCH(_xlfn.NUMBERVALUE('DDB Request'!C485),Table2[[SpeedType ]],0),"No","")</f>
        <v>#N/A</v>
      </c>
    </row>
    <row r="477" spans="21:25">
      <c r="U477">
        <v>11003043</v>
      </c>
      <c r="V477" t="s">
        <v>854</v>
      </c>
      <c r="W477" s="126" t="s">
        <v>555</v>
      </c>
      <c r="X477" s="181">
        <f>_xlfn.NUMBERVALUE('DDB Request'!C486)</f>
        <v>0</v>
      </c>
      <c r="Y477" s="191" t="e">
        <f>IF(MATCH(_xlfn.NUMBERVALUE('DDB Request'!C486),Table2[[SpeedType ]],0),"No","")</f>
        <v>#N/A</v>
      </c>
    </row>
    <row r="478" spans="21:25">
      <c r="U478">
        <v>11003457</v>
      </c>
      <c r="V478" t="s">
        <v>855</v>
      </c>
      <c r="W478" s="126" t="s">
        <v>555</v>
      </c>
      <c r="X478" s="181">
        <f>_xlfn.NUMBERVALUE('DDB Request'!C487)</f>
        <v>0</v>
      </c>
      <c r="Y478" s="191" t="e">
        <f>IF(MATCH(_xlfn.NUMBERVALUE('DDB Request'!C487),Table2[[SpeedType ]],0),"No","")</f>
        <v>#N/A</v>
      </c>
    </row>
    <row r="479" spans="21:25">
      <c r="U479">
        <v>11003553</v>
      </c>
      <c r="V479" t="s">
        <v>856</v>
      </c>
      <c r="W479" s="126" t="s">
        <v>555</v>
      </c>
      <c r="X479" s="181">
        <f>_xlfn.NUMBERVALUE('DDB Request'!C488)</f>
        <v>0</v>
      </c>
      <c r="Y479" s="191" t="e">
        <f>IF(MATCH(_xlfn.NUMBERVALUE('DDB Request'!C488),Table2[[SpeedType ]],0),"No","")</f>
        <v>#N/A</v>
      </c>
    </row>
    <row r="480" spans="21:25">
      <c r="U480">
        <v>11003688</v>
      </c>
      <c r="V480" t="s">
        <v>857</v>
      </c>
      <c r="W480" s="126" t="s">
        <v>555</v>
      </c>
      <c r="X480" s="181">
        <f>_xlfn.NUMBERVALUE('DDB Request'!C489)</f>
        <v>0</v>
      </c>
      <c r="Y480" s="191" t="e">
        <f>IF(MATCH(_xlfn.NUMBERVALUE('DDB Request'!C489),Table2[[SpeedType ]],0),"No","")</f>
        <v>#N/A</v>
      </c>
    </row>
    <row r="481" spans="21:25">
      <c r="U481">
        <v>11004811</v>
      </c>
      <c r="V481" t="s">
        <v>858</v>
      </c>
      <c r="W481" s="126" t="s">
        <v>555</v>
      </c>
      <c r="X481" s="181">
        <f>_xlfn.NUMBERVALUE('DDB Request'!C490)</f>
        <v>0</v>
      </c>
      <c r="Y481" s="191" t="e">
        <f>IF(MATCH(_xlfn.NUMBERVALUE('DDB Request'!C490),Table2[[SpeedType ]],0),"No","")</f>
        <v>#N/A</v>
      </c>
    </row>
    <row r="482" spans="21:25">
      <c r="U482">
        <v>11006275</v>
      </c>
      <c r="V482" t="s">
        <v>859</v>
      </c>
      <c r="W482" s="126" t="s">
        <v>555</v>
      </c>
      <c r="X482" s="181">
        <f>_xlfn.NUMBERVALUE('DDB Request'!C491)</f>
        <v>0</v>
      </c>
      <c r="Y482" s="191" t="e">
        <f>IF(MATCH(_xlfn.NUMBERVALUE('DDB Request'!C491),Table2[[SpeedType ]],0),"No","")</f>
        <v>#N/A</v>
      </c>
    </row>
    <row r="483" spans="21:25">
      <c r="U483">
        <v>11006337</v>
      </c>
      <c r="V483" t="s">
        <v>860</v>
      </c>
      <c r="W483" s="126" t="s">
        <v>555</v>
      </c>
      <c r="X483" s="181">
        <f>_xlfn.NUMBERVALUE('DDB Request'!C492)</f>
        <v>0</v>
      </c>
      <c r="Y483" s="191" t="e">
        <f>IF(MATCH(_xlfn.NUMBERVALUE('DDB Request'!C492),Table2[[SpeedType ]],0),"No","")</f>
        <v>#N/A</v>
      </c>
    </row>
    <row r="484" spans="21:25">
      <c r="U484">
        <v>11006360</v>
      </c>
      <c r="V484" t="s">
        <v>861</v>
      </c>
      <c r="W484" s="126" t="s">
        <v>555</v>
      </c>
      <c r="X484" s="181">
        <f>_xlfn.NUMBERVALUE('DDB Request'!C493)</f>
        <v>0</v>
      </c>
      <c r="Y484" s="191" t="e">
        <f>IF(MATCH(_xlfn.NUMBERVALUE('DDB Request'!C493),Table2[[SpeedType ]],0),"No","")</f>
        <v>#N/A</v>
      </c>
    </row>
    <row r="485" spans="21:25">
      <c r="U485">
        <v>11006840</v>
      </c>
      <c r="V485" t="s">
        <v>862</v>
      </c>
      <c r="W485" s="126" t="s">
        <v>555</v>
      </c>
      <c r="X485" s="181">
        <f>_xlfn.NUMBERVALUE('DDB Request'!C494)</f>
        <v>0</v>
      </c>
      <c r="Y485" s="191" t="e">
        <f>IF(MATCH(_xlfn.NUMBERVALUE('DDB Request'!C494),Table2[[SpeedType ]],0),"No","")</f>
        <v>#N/A</v>
      </c>
    </row>
    <row r="486" spans="21:25">
      <c r="U486">
        <v>11007898</v>
      </c>
      <c r="V486" t="s">
        <v>863</v>
      </c>
      <c r="W486" s="126" t="s">
        <v>555</v>
      </c>
      <c r="X486" s="181">
        <f>_xlfn.NUMBERVALUE('DDB Request'!C495)</f>
        <v>0</v>
      </c>
      <c r="Y486" s="191" t="e">
        <f>IF(MATCH(_xlfn.NUMBERVALUE('DDB Request'!C495),Table2[[SpeedType ]],0),"No","")</f>
        <v>#N/A</v>
      </c>
    </row>
    <row r="487" spans="21:25">
      <c r="U487">
        <v>11033299</v>
      </c>
      <c r="V487" t="s">
        <v>864</v>
      </c>
      <c r="W487" s="126" t="s">
        <v>555</v>
      </c>
      <c r="X487" s="181">
        <f>_xlfn.NUMBERVALUE('DDB Request'!C496)</f>
        <v>0</v>
      </c>
      <c r="Y487" s="191" t="e">
        <f>IF(MATCH(_xlfn.NUMBERVALUE('DDB Request'!C496),Table2[[SpeedType ]],0),"No","")</f>
        <v>#N/A</v>
      </c>
    </row>
    <row r="488" spans="21:25">
      <c r="U488">
        <v>11033304</v>
      </c>
      <c r="V488" t="s">
        <v>865</v>
      </c>
      <c r="W488" s="126" t="s">
        <v>555</v>
      </c>
      <c r="X488" s="181">
        <f>_xlfn.NUMBERVALUE('DDB Request'!C497)</f>
        <v>0</v>
      </c>
      <c r="Y488" s="191" t="e">
        <f>IF(MATCH(_xlfn.NUMBERVALUE('DDB Request'!C497),Table2[[SpeedType ]],0),"No","")</f>
        <v>#N/A</v>
      </c>
    </row>
    <row r="489" spans="21:25">
      <c r="U489">
        <v>11033305</v>
      </c>
      <c r="V489" t="s">
        <v>866</v>
      </c>
      <c r="W489" s="126" t="s">
        <v>555</v>
      </c>
      <c r="X489" s="181">
        <f>_xlfn.NUMBERVALUE('DDB Request'!C498)</f>
        <v>0</v>
      </c>
      <c r="Y489" s="191" t="e">
        <f>IF(MATCH(_xlfn.NUMBERVALUE('DDB Request'!C498),Table2[[SpeedType ]],0),"No","")</f>
        <v>#N/A</v>
      </c>
    </row>
    <row r="490" spans="21:25">
      <c r="U490">
        <v>11037149</v>
      </c>
      <c r="V490" t="s">
        <v>867</v>
      </c>
      <c r="W490" s="126" t="s">
        <v>555</v>
      </c>
      <c r="X490" s="181">
        <f>_xlfn.NUMBERVALUE('DDB Request'!C499)</f>
        <v>0</v>
      </c>
      <c r="Y490" s="191" t="e">
        <f>IF(MATCH(_xlfn.NUMBERVALUE('DDB Request'!C499),Table2[[SpeedType ]],0),"No","")</f>
        <v>#N/A</v>
      </c>
    </row>
    <row r="491" spans="21:25">
      <c r="U491">
        <v>11041326</v>
      </c>
      <c r="V491" t="s">
        <v>868</v>
      </c>
      <c r="W491" s="126" t="s">
        <v>555</v>
      </c>
      <c r="X491" s="181">
        <f>_xlfn.NUMBERVALUE('DDB Request'!C500)</f>
        <v>0</v>
      </c>
      <c r="Y491" s="191" t="e">
        <f>IF(MATCH(_xlfn.NUMBERVALUE('DDB Request'!C500),Table2[[SpeedType ]],0),"No","")</f>
        <v>#N/A</v>
      </c>
    </row>
    <row r="492" spans="21:25">
      <c r="U492">
        <v>11072871</v>
      </c>
      <c r="V492" t="s">
        <v>869</v>
      </c>
      <c r="W492" s="126" t="s">
        <v>555</v>
      </c>
      <c r="X492" s="181">
        <f>_xlfn.NUMBERVALUE('DDB Request'!C501)</f>
        <v>0</v>
      </c>
      <c r="Y492" s="191" t="e">
        <f>IF(MATCH(_xlfn.NUMBERVALUE('DDB Request'!C501),Table2[[SpeedType ]],0),"No","")</f>
        <v>#N/A</v>
      </c>
    </row>
    <row r="493" spans="21:25">
      <c r="U493">
        <v>11073567</v>
      </c>
      <c r="V493" t="s">
        <v>870</v>
      </c>
      <c r="W493" s="126" t="s">
        <v>555</v>
      </c>
      <c r="X493" s="181">
        <f>_xlfn.NUMBERVALUE('DDB Request'!C502)</f>
        <v>0</v>
      </c>
      <c r="Y493" s="191" t="e">
        <f>IF(MATCH(_xlfn.NUMBERVALUE('DDB Request'!C502),Table2[[SpeedType ]],0),"No","")</f>
        <v>#N/A</v>
      </c>
    </row>
    <row r="494" spans="21:25">
      <c r="U494">
        <v>11073568</v>
      </c>
      <c r="V494" t="s">
        <v>871</v>
      </c>
      <c r="W494" s="126" t="s">
        <v>555</v>
      </c>
      <c r="X494" s="181">
        <f>_xlfn.NUMBERVALUE('DDB Request'!C503)</f>
        <v>0</v>
      </c>
      <c r="Y494" s="191" t="e">
        <f>IF(MATCH(_xlfn.NUMBERVALUE('DDB Request'!C503),Table2[[SpeedType ]],0),"No","")</f>
        <v>#N/A</v>
      </c>
    </row>
    <row r="495" spans="21:25">
      <c r="U495">
        <v>11079827</v>
      </c>
      <c r="V495" t="s">
        <v>872</v>
      </c>
      <c r="W495" s="126" t="s">
        <v>555</v>
      </c>
      <c r="X495" s="181">
        <f>_xlfn.NUMBERVALUE('DDB Request'!C504)</f>
        <v>0</v>
      </c>
      <c r="Y495" s="191" t="e">
        <f>IF(MATCH(_xlfn.NUMBERVALUE('DDB Request'!C504),Table2[[SpeedType ]],0),"No","")</f>
        <v>#N/A</v>
      </c>
    </row>
    <row r="496" spans="21:25">
      <c r="U496">
        <v>11086271</v>
      </c>
      <c r="V496" t="s">
        <v>873</v>
      </c>
      <c r="W496" s="126" t="s">
        <v>555</v>
      </c>
      <c r="X496" s="181">
        <f>_xlfn.NUMBERVALUE('DDB Request'!C505)</f>
        <v>0</v>
      </c>
      <c r="Y496" s="191" t="e">
        <f>IF(MATCH(_xlfn.NUMBERVALUE('DDB Request'!C505),Table2[[SpeedType ]],0),"No","")</f>
        <v>#N/A</v>
      </c>
    </row>
    <row r="497" spans="21:25">
      <c r="U497">
        <v>11087249</v>
      </c>
      <c r="V497" t="s">
        <v>874</v>
      </c>
      <c r="W497" s="126" t="s">
        <v>555</v>
      </c>
      <c r="X497" s="181">
        <f>_xlfn.NUMBERVALUE('DDB Request'!C506)</f>
        <v>0</v>
      </c>
      <c r="Y497" s="191" t="e">
        <f>IF(MATCH(_xlfn.NUMBERVALUE('DDB Request'!C506),Table2[[SpeedType ]],0),"No","")</f>
        <v>#N/A</v>
      </c>
    </row>
    <row r="498" spans="21:25">
      <c r="U498">
        <v>11092342</v>
      </c>
      <c r="V498" t="s">
        <v>875</v>
      </c>
      <c r="W498" s="126" t="s">
        <v>555</v>
      </c>
      <c r="X498" s="181">
        <f>_xlfn.NUMBERVALUE('DDB Request'!C507)</f>
        <v>0</v>
      </c>
      <c r="Y498" s="191" t="e">
        <f>IF(MATCH(_xlfn.NUMBERVALUE('DDB Request'!C507),Table2[[SpeedType ]],0),"No","")</f>
        <v>#N/A</v>
      </c>
    </row>
    <row r="499" spans="21:25">
      <c r="U499">
        <v>11093473</v>
      </c>
      <c r="V499" t="s">
        <v>876</v>
      </c>
      <c r="W499" s="126" t="s">
        <v>555</v>
      </c>
      <c r="X499" s="181">
        <f>_xlfn.NUMBERVALUE('DDB Request'!C508)</f>
        <v>0</v>
      </c>
      <c r="Y499" s="191" t="e">
        <f>IF(MATCH(_xlfn.NUMBERVALUE('DDB Request'!C508),Table2[[SpeedType ]],0),"No","")</f>
        <v>#N/A</v>
      </c>
    </row>
    <row r="500" spans="21:25">
      <c r="U500">
        <v>11000189</v>
      </c>
      <c r="V500" t="s">
        <v>877</v>
      </c>
      <c r="W500" s="126" t="s">
        <v>555</v>
      </c>
      <c r="X500" s="181">
        <f>_xlfn.NUMBERVALUE('DDB Request'!C509)</f>
        <v>0</v>
      </c>
      <c r="Y500" s="191" t="e">
        <f>IF(MATCH(_xlfn.NUMBERVALUE('DDB Request'!C509),Table2[[SpeedType ]],0),"No","")</f>
        <v>#N/A</v>
      </c>
    </row>
    <row r="501" spans="21:25">
      <c r="U501">
        <v>11001223</v>
      </c>
      <c r="V501" t="s">
        <v>878</v>
      </c>
      <c r="W501" s="126" t="s">
        <v>555</v>
      </c>
      <c r="X501" s="181">
        <f>_xlfn.NUMBERVALUE('DDB Request'!C510)</f>
        <v>0</v>
      </c>
      <c r="Y501" s="191" t="e">
        <f>IF(MATCH(_xlfn.NUMBERVALUE('DDB Request'!C510),Table2[[SpeedType ]],0),"No","")</f>
        <v>#N/A</v>
      </c>
    </row>
    <row r="502" spans="21:25">
      <c r="U502">
        <v>11001912</v>
      </c>
      <c r="V502" t="s">
        <v>879</v>
      </c>
      <c r="W502" s="126" t="s">
        <v>555</v>
      </c>
      <c r="X502" s="181">
        <f>_xlfn.NUMBERVALUE('DDB Request'!C511)</f>
        <v>0</v>
      </c>
      <c r="Y502" s="191" t="e">
        <f>IF(MATCH(_xlfn.NUMBERVALUE('DDB Request'!C511),Table2[[SpeedType ]],0),"No","")</f>
        <v>#N/A</v>
      </c>
    </row>
    <row r="503" spans="21:25">
      <c r="U503">
        <v>11004783</v>
      </c>
      <c r="V503" t="s">
        <v>880</v>
      </c>
      <c r="W503" s="126" t="s">
        <v>555</v>
      </c>
      <c r="X503" s="181">
        <f>_xlfn.NUMBERVALUE('DDB Request'!C512)</f>
        <v>0</v>
      </c>
      <c r="Y503" s="191" t="e">
        <f>IF(MATCH(_xlfn.NUMBERVALUE('DDB Request'!C512),Table2[[SpeedType ]],0),"No","")</f>
        <v>#N/A</v>
      </c>
    </row>
    <row r="504" spans="21:25">
      <c r="U504">
        <v>11004805</v>
      </c>
      <c r="V504" t="s">
        <v>881</v>
      </c>
      <c r="W504" s="126" t="s">
        <v>555</v>
      </c>
      <c r="X504" s="181">
        <f>_xlfn.NUMBERVALUE('DDB Request'!C513)</f>
        <v>0</v>
      </c>
      <c r="Y504" s="191" t="e">
        <f>IF(MATCH(_xlfn.NUMBERVALUE('DDB Request'!C513),Table2[[SpeedType ]],0),"No","")</f>
        <v>#N/A</v>
      </c>
    </row>
    <row r="505" spans="21:25">
      <c r="U505">
        <v>11006851</v>
      </c>
      <c r="V505" t="s">
        <v>882</v>
      </c>
      <c r="W505" s="126" t="s">
        <v>555</v>
      </c>
      <c r="X505" s="181">
        <f>_xlfn.NUMBERVALUE('DDB Request'!C514)</f>
        <v>0</v>
      </c>
      <c r="Y505" s="191" t="e">
        <f>IF(MATCH(_xlfn.NUMBERVALUE('DDB Request'!C514),Table2[[SpeedType ]],0),"No","")</f>
        <v>#N/A</v>
      </c>
    </row>
    <row r="506" spans="21:25">
      <c r="U506">
        <v>11036899</v>
      </c>
      <c r="V506" t="s">
        <v>883</v>
      </c>
      <c r="W506" s="126" t="s">
        <v>555</v>
      </c>
      <c r="X506" s="181">
        <f>_xlfn.NUMBERVALUE('DDB Request'!C515)</f>
        <v>0</v>
      </c>
      <c r="Y506" s="191" t="e">
        <f>IF(MATCH(_xlfn.NUMBERVALUE('DDB Request'!C515),Table2[[SpeedType ]],0),"No","")</f>
        <v>#N/A</v>
      </c>
    </row>
    <row r="507" spans="21:25">
      <c r="U507">
        <v>11036900</v>
      </c>
      <c r="V507" t="s">
        <v>884</v>
      </c>
      <c r="W507" s="126" t="s">
        <v>555</v>
      </c>
      <c r="X507" s="181">
        <f>_xlfn.NUMBERVALUE('DDB Request'!C516)</f>
        <v>0</v>
      </c>
      <c r="Y507" s="191" t="e">
        <f>IF(MATCH(_xlfn.NUMBERVALUE('DDB Request'!C516),Table2[[SpeedType ]],0),"No","")</f>
        <v>#N/A</v>
      </c>
    </row>
    <row r="508" spans="21:25">
      <c r="U508">
        <v>11036901</v>
      </c>
      <c r="V508" t="s">
        <v>885</v>
      </c>
      <c r="W508" s="126" t="s">
        <v>555</v>
      </c>
      <c r="X508" s="181">
        <f>_xlfn.NUMBERVALUE('DDB Request'!C517)</f>
        <v>0</v>
      </c>
      <c r="Y508" s="191" t="e">
        <f>IF(MATCH(_xlfn.NUMBERVALUE('DDB Request'!C517),Table2[[SpeedType ]],0),"No","")</f>
        <v>#N/A</v>
      </c>
    </row>
    <row r="509" spans="21:25">
      <c r="U509">
        <v>11037681</v>
      </c>
      <c r="V509" t="s">
        <v>886</v>
      </c>
      <c r="W509" s="126" t="s">
        <v>555</v>
      </c>
      <c r="X509" s="181">
        <f>_xlfn.NUMBERVALUE('DDB Request'!C518)</f>
        <v>0</v>
      </c>
      <c r="Y509" s="191" t="e">
        <f>IF(MATCH(_xlfn.NUMBERVALUE('DDB Request'!C518),Table2[[SpeedType ]],0),"No","")</f>
        <v>#N/A</v>
      </c>
    </row>
    <row r="510" spans="21:25">
      <c r="U510">
        <v>11041386</v>
      </c>
      <c r="V510" t="s">
        <v>887</v>
      </c>
      <c r="W510" s="126" t="s">
        <v>555</v>
      </c>
      <c r="X510" s="181">
        <f>_xlfn.NUMBERVALUE('DDB Request'!C519)</f>
        <v>0</v>
      </c>
      <c r="Y510" s="191" t="e">
        <f>IF(MATCH(_xlfn.NUMBERVALUE('DDB Request'!C519),Table2[[SpeedType ]],0),"No","")</f>
        <v>#N/A</v>
      </c>
    </row>
    <row r="511" spans="21:25">
      <c r="U511">
        <v>11041389</v>
      </c>
      <c r="V511" t="s">
        <v>888</v>
      </c>
      <c r="W511" s="126" t="s">
        <v>555</v>
      </c>
      <c r="X511" s="181">
        <f>_xlfn.NUMBERVALUE('DDB Request'!C520)</f>
        <v>0</v>
      </c>
      <c r="Y511" s="191" t="e">
        <f>IF(MATCH(_xlfn.NUMBERVALUE('DDB Request'!C520),Table2[[SpeedType ]],0),"No","")</f>
        <v>#N/A</v>
      </c>
    </row>
    <row r="512" spans="21:25">
      <c r="U512">
        <v>11048432</v>
      </c>
      <c r="V512" t="s">
        <v>889</v>
      </c>
      <c r="W512" s="126" t="s">
        <v>555</v>
      </c>
      <c r="X512" s="181">
        <f>_xlfn.NUMBERVALUE('DDB Request'!C521)</f>
        <v>0</v>
      </c>
      <c r="Y512" s="191" t="e">
        <f>IF(MATCH(_xlfn.NUMBERVALUE('DDB Request'!C521),Table2[[SpeedType ]],0),"No","")</f>
        <v>#N/A</v>
      </c>
    </row>
    <row r="513" spans="21:25">
      <c r="U513">
        <v>11051024</v>
      </c>
      <c r="V513" t="s">
        <v>890</v>
      </c>
      <c r="W513" s="126" t="s">
        <v>555</v>
      </c>
      <c r="X513" s="181">
        <f>_xlfn.NUMBERVALUE('DDB Request'!C522)</f>
        <v>0</v>
      </c>
      <c r="Y513" s="191" t="e">
        <f>IF(MATCH(_xlfn.NUMBERVALUE('DDB Request'!C522),Table2[[SpeedType ]],0),"No","")</f>
        <v>#N/A</v>
      </c>
    </row>
    <row r="514" spans="21:25">
      <c r="U514">
        <v>11056829</v>
      </c>
      <c r="V514" t="s">
        <v>891</v>
      </c>
      <c r="W514" s="126" t="s">
        <v>555</v>
      </c>
      <c r="X514" s="181">
        <f>_xlfn.NUMBERVALUE('DDB Request'!C523)</f>
        <v>0</v>
      </c>
      <c r="Y514" s="191" t="e">
        <f>IF(MATCH(_xlfn.NUMBERVALUE('DDB Request'!C523),Table2[[SpeedType ]],0),"No","")</f>
        <v>#N/A</v>
      </c>
    </row>
    <row r="515" spans="21:25">
      <c r="U515">
        <v>11072468</v>
      </c>
      <c r="V515" t="s">
        <v>892</v>
      </c>
      <c r="W515" s="126" t="s">
        <v>555</v>
      </c>
      <c r="X515" s="181">
        <f>_xlfn.NUMBERVALUE('DDB Request'!C524)</f>
        <v>0</v>
      </c>
      <c r="Y515" s="191" t="e">
        <f>IF(MATCH(_xlfn.NUMBERVALUE('DDB Request'!C524),Table2[[SpeedType ]],0),"No","")</f>
        <v>#N/A</v>
      </c>
    </row>
    <row r="516" spans="21:25">
      <c r="U516">
        <v>11001816</v>
      </c>
      <c r="V516" t="s">
        <v>893</v>
      </c>
      <c r="W516" s="126" t="s">
        <v>555</v>
      </c>
      <c r="X516" s="181">
        <f>_xlfn.NUMBERVALUE('DDB Request'!C525)</f>
        <v>0</v>
      </c>
      <c r="Y516" s="191" t="e">
        <f>IF(MATCH(_xlfn.NUMBERVALUE('DDB Request'!C525),Table2[[SpeedType ]],0),"No","")</f>
        <v>#N/A</v>
      </c>
    </row>
    <row r="517" spans="21:25">
      <c r="U517">
        <v>11001818</v>
      </c>
      <c r="V517" t="s">
        <v>894</v>
      </c>
      <c r="W517" s="126" t="s">
        <v>555</v>
      </c>
      <c r="X517" s="181">
        <f>_xlfn.NUMBERVALUE('DDB Request'!C526)</f>
        <v>0</v>
      </c>
      <c r="Y517" s="191" t="e">
        <f>IF(MATCH(_xlfn.NUMBERVALUE('DDB Request'!C526),Table2[[SpeedType ]],0),"No","")</f>
        <v>#N/A</v>
      </c>
    </row>
    <row r="518" spans="21:25">
      <c r="U518">
        <v>11002446</v>
      </c>
      <c r="V518" t="s">
        <v>895</v>
      </c>
      <c r="W518" s="126" t="s">
        <v>555</v>
      </c>
      <c r="X518" s="181">
        <f>_xlfn.NUMBERVALUE('DDB Request'!C527)</f>
        <v>0</v>
      </c>
      <c r="Y518" s="191" t="e">
        <f>IF(MATCH(_xlfn.NUMBERVALUE('DDB Request'!C527),Table2[[SpeedType ]],0),"No","")</f>
        <v>#N/A</v>
      </c>
    </row>
    <row r="519" spans="21:25">
      <c r="U519">
        <v>11002844</v>
      </c>
      <c r="V519" t="s">
        <v>896</v>
      </c>
      <c r="W519" s="126" t="s">
        <v>555</v>
      </c>
      <c r="X519" s="181">
        <f>_xlfn.NUMBERVALUE('DDB Request'!C528)</f>
        <v>0</v>
      </c>
      <c r="Y519" s="191" t="e">
        <f>IF(MATCH(_xlfn.NUMBERVALUE('DDB Request'!C528),Table2[[SpeedType ]],0),"No","")</f>
        <v>#N/A</v>
      </c>
    </row>
    <row r="520" spans="21:25">
      <c r="U520">
        <v>11002983</v>
      </c>
      <c r="V520" t="s">
        <v>897</v>
      </c>
      <c r="W520" s="126" t="s">
        <v>555</v>
      </c>
      <c r="X520" s="181">
        <f>_xlfn.NUMBERVALUE('DDB Request'!C529)</f>
        <v>0</v>
      </c>
      <c r="Y520" s="191" t="e">
        <f>IF(MATCH(_xlfn.NUMBERVALUE('DDB Request'!C529),Table2[[SpeedType ]],0),"No","")</f>
        <v>#N/A</v>
      </c>
    </row>
    <row r="521" spans="21:25">
      <c r="U521">
        <v>11004801</v>
      </c>
      <c r="V521" t="s">
        <v>898</v>
      </c>
      <c r="W521" s="126" t="s">
        <v>555</v>
      </c>
      <c r="X521" s="181">
        <f>_xlfn.NUMBERVALUE('DDB Request'!C530)</f>
        <v>0</v>
      </c>
      <c r="Y521" s="191" t="e">
        <f>IF(MATCH(_xlfn.NUMBERVALUE('DDB Request'!C530),Table2[[SpeedType ]],0),"No","")</f>
        <v>#N/A</v>
      </c>
    </row>
    <row r="522" spans="21:25">
      <c r="U522">
        <v>11004802</v>
      </c>
      <c r="V522" t="s">
        <v>899</v>
      </c>
      <c r="W522" s="126" t="s">
        <v>555</v>
      </c>
      <c r="X522" s="181">
        <f>_xlfn.NUMBERVALUE('DDB Request'!C531)</f>
        <v>0</v>
      </c>
      <c r="Y522" s="191" t="e">
        <f>IF(MATCH(_xlfn.NUMBERVALUE('DDB Request'!C531),Table2[[SpeedType ]],0),"No","")</f>
        <v>#N/A</v>
      </c>
    </row>
    <row r="523" spans="21:25">
      <c r="U523">
        <v>11007183</v>
      </c>
      <c r="V523" t="s">
        <v>900</v>
      </c>
      <c r="W523" s="126" t="s">
        <v>555</v>
      </c>
      <c r="X523" s="181">
        <f>_xlfn.NUMBERVALUE('DDB Request'!C532)</f>
        <v>0</v>
      </c>
      <c r="Y523" s="191" t="e">
        <f>IF(MATCH(_xlfn.NUMBERVALUE('DDB Request'!C532),Table2[[SpeedType ]],0),"No","")</f>
        <v>#N/A</v>
      </c>
    </row>
    <row r="524" spans="21:25">
      <c r="U524">
        <v>11014882</v>
      </c>
      <c r="V524" t="s">
        <v>901</v>
      </c>
      <c r="W524" s="126" t="s">
        <v>555</v>
      </c>
      <c r="X524" s="181">
        <f>_xlfn.NUMBERVALUE('DDB Request'!C533)</f>
        <v>0</v>
      </c>
      <c r="Y524" s="191" t="e">
        <f>IF(MATCH(_xlfn.NUMBERVALUE('DDB Request'!C533),Table2[[SpeedType ]],0),"No","")</f>
        <v>#N/A</v>
      </c>
    </row>
    <row r="525" spans="21:25">
      <c r="U525">
        <v>11033374</v>
      </c>
      <c r="V525" t="s">
        <v>902</v>
      </c>
      <c r="W525" s="126" t="s">
        <v>555</v>
      </c>
      <c r="X525" s="181">
        <f>_xlfn.NUMBERVALUE('DDB Request'!C534)</f>
        <v>0</v>
      </c>
      <c r="Y525" s="191" t="e">
        <f>IF(MATCH(_xlfn.NUMBERVALUE('DDB Request'!C534),Table2[[SpeedType ]],0),"No","")</f>
        <v>#N/A</v>
      </c>
    </row>
    <row r="526" spans="21:25">
      <c r="U526">
        <v>11033376</v>
      </c>
      <c r="V526" t="s">
        <v>903</v>
      </c>
      <c r="W526" s="126" t="s">
        <v>555</v>
      </c>
      <c r="X526" s="181">
        <f>_xlfn.NUMBERVALUE('DDB Request'!C535)</f>
        <v>0</v>
      </c>
      <c r="Y526" s="191" t="e">
        <f>IF(MATCH(_xlfn.NUMBERVALUE('DDB Request'!C535),Table2[[SpeedType ]],0),"No","")</f>
        <v>#N/A</v>
      </c>
    </row>
    <row r="527" spans="21:25">
      <c r="U527">
        <v>11033378</v>
      </c>
      <c r="V527" t="s">
        <v>904</v>
      </c>
      <c r="W527" s="126" t="s">
        <v>555</v>
      </c>
      <c r="X527" s="181">
        <f>_xlfn.NUMBERVALUE('DDB Request'!C536)</f>
        <v>0</v>
      </c>
      <c r="Y527" s="191" t="e">
        <f>IF(MATCH(_xlfn.NUMBERVALUE('DDB Request'!C536),Table2[[SpeedType ]],0),"No","")</f>
        <v>#N/A</v>
      </c>
    </row>
    <row r="528" spans="21:25">
      <c r="U528">
        <v>11033380</v>
      </c>
      <c r="V528" t="s">
        <v>905</v>
      </c>
      <c r="W528" s="126" t="s">
        <v>555</v>
      </c>
      <c r="X528" s="181">
        <f>_xlfn.NUMBERVALUE('DDB Request'!C537)</f>
        <v>0</v>
      </c>
      <c r="Y528" s="191" t="e">
        <f>IF(MATCH(_xlfn.NUMBERVALUE('DDB Request'!C537),Table2[[SpeedType ]],0),"No","")</f>
        <v>#N/A</v>
      </c>
    </row>
    <row r="529" spans="21:25">
      <c r="U529">
        <v>11036912</v>
      </c>
      <c r="V529" t="s">
        <v>906</v>
      </c>
      <c r="W529" s="126" t="s">
        <v>555</v>
      </c>
      <c r="X529" s="181">
        <f>_xlfn.NUMBERVALUE('DDB Request'!C538)</f>
        <v>0</v>
      </c>
      <c r="Y529" s="191" t="e">
        <f>IF(MATCH(_xlfn.NUMBERVALUE('DDB Request'!C538),Table2[[SpeedType ]],0),"No","")</f>
        <v>#N/A</v>
      </c>
    </row>
    <row r="530" spans="21:25">
      <c r="U530">
        <v>11047425</v>
      </c>
      <c r="V530" t="s">
        <v>907</v>
      </c>
      <c r="W530" s="126" t="s">
        <v>555</v>
      </c>
      <c r="X530" s="181">
        <f>_xlfn.NUMBERVALUE('DDB Request'!C539)</f>
        <v>0</v>
      </c>
      <c r="Y530" s="191" t="e">
        <f>IF(MATCH(_xlfn.NUMBERVALUE('DDB Request'!C539),Table2[[SpeedType ]],0),"No","")</f>
        <v>#N/A</v>
      </c>
    </row>
    <row r="531" spans="21:25">
      <c r="U531">
        <v>11058120</v>
      </c>
      <c r="V531" t="s">
        <v>908</v>
      </c>
      <c r="W531" s="126" t="s">
        <v>555</v>
      </c>
      <c r="X531" s="181">
        <f>_xlfn.NUMBERVALUE('DDB Request'!C540)</f>
        <v>0</v>
      </c>
      <c r="Y531" s="191" t="e">
        <f>IF(MATCH(_xlfn.NUMBERVALUE('DDB Request'!C540),Table2[[SpeedType ]],0),"No","")</f>
        <v>#N/A</v>
      </c>
    </row>
    <row r="532" spans="21:25">
      <c r="U532">
        <v>11061034</v>
      </c>
      <c r="V532" t="s">
        <v>732</v>
      </c>
      <c r="W532" s="126" t="s">
        <v>555</v>
      </c>
      <c r="X532" s="181">
        <f>_xlfn.NUMBERVALUE('DDB Request'!C541)</f>
        <v>0</v>
      </c>
      <c r="Y532" s="191" t="e">
        <f>IF(MATCH(_xlfn.NUMBERVALUE('DDB Request'!C541),Table2[[SpeedType ]],0),"No","")</f>
        <v>#N/A</v>
      </c>
    </row>
    <row r="533" spans="21:25">
      <c r="U533">
        <v>11092324</v>
      </c>
      <c r="V533" t="s">
        <v>909</v>
      </c>
      <c r="W533" s="126" t="s">
        <v>555</v>
      </c>
      <c r="X533" s="181">
        <f>_xlfn.NUMBERVALUE('DDB Request'!C542)</f>
        <v>0</v>
      </c>
      <c r="Y533" s="191" t="e">
        <f>IF(MATCH(_xlfn.NUMBERVALUE('DDB Request'!C542),Table2[[SpeedType ]],0),"No","")</f>
        <v>#N/A</v>
      </c>
    </row>
    <row r="534" spans="21:25">
      <c r="U534">
        <v>11000709</v>
      </c>
      <c r="V534" t="s">
        <v>910</v>
      </c>
      <c r="W534" s="126" t="s">
        <v>555</v>
      </c>
      <c r="X534" s="181">
        <f>_xlfn.NUMBERVALUE('DDB Request'!C543)</f>
        <v>0</v>
      </c>
      <c r="Y534" s="191" t="e">
        <f>IF(MATCH(_xlfn.NUMBERVALUE('DDB Request'!C543),Table2[[SpeedType ]],0),"No","")</f>
        <v>#N/A</v>
      </c>
    </row>
    <row r="535" spans="21:25">
      <c r="U535">
        <v>11001826</v>
      </c>
      <c r="V535" t="s">
        <v>911</v>
      </c>
      <c r="W535" s="126" t="s">
        <v>555</v>
      </c>
      <c r="X535" s="181">
        <f>_xlfn.NUMBERVALUE('DDB Request'!C544)</f>
        <v>0</v>
      </c>
      <c r="Y535" s="191" t="e">
        <f>IF(MATCH(_xlfn.NUMBERVALUE('DDB Request'!C544),Table2[[SpeedType ]],0),"No","")</f>
        <v>#N/A</v>
      </c>
    </row>
    <row r="536" spans="21:25">
      <c r="U536">
        <v>11002010</v>
      </c>
      <c r="V536" t="s">
        <v>912</v>
      </c>
      <c r="W536" s="126" t="s">
        <v>555</v>
      </c>
      <c r="X536" s="181">
        <f>_xlfn.NUMBERVALUE('DDB Request'!C545)</f>
        <v>0</v>
      </c>
      <c r="Y536" s="191" t="e">
        <f>IF(MATCH(_xlfn.NUMBERVALUE('DDB Request'!C545),Table2[[SpeedType ]],0),"No","")</f>
        <v>#N/A</v>
      </c>
    </row>
    <row r="537" spans="21:25">
      <c r="U537">
        <v>11003065</v>
      </c>
      <c r="V537" t="s">
        <v>913</v>
      </c>
      <c r="W537" s="126" t="s">
        <v>555</v>
      </c>
      <c r="X537" s="181">
        <f>_xlfn.NUMBERVALUE('DDB Request'!C546)</f>
        <v>0</v>
      </c>
      <c r="Y537" s="191" t="e">
        <f>IF(MATCH(_xlfn.NUMBERVALUE('DDB Request'!C546),Table2[[SpeedType ]],0),"No","")</f>
        <v>#N/A</v>
      </c>
    </row>
    <row r="538" spans="21:25">
      <c r="U538">
        <v>11003067</v>
      </c>
      <c r="V538" t="s">
        <v>914</v>
      </c>
      <c r="W538" s="126" t="s">
        <v>555</v>
      </c>
      <c r="X538" s="181">
        <f>_xlfn.NUMBERVALUE('DDB Request'!C547)</f>
        <v>0</v>
      </c>
      <c r="Y538" s="191" t="e">
        <f>IF(MATCH(_xlfn.NUMBERVALUE('DDB Request'!C547),Table2[[SpeedType ]],0),"No","")</f>
        <v>#N/A</v>
      </c>
    </row>
    <row r="539" spans="21:25">
      <c r="U539">
        <v>11003469</v>
      </c>
      <c r="V539" t="s">
        <v>915</v>
      </c>
      <c r="W539" s="126" t="s">
        <v>555</v>
      </c>
      <c r="X539" s="181">
        <f>_xlfn.NUMBERVALUE('DDB Request'!C548)</f>
        <v>0</v>
      </c>
      <c r="Y539" s="191" t="e">
        <f>IF(MATCH(_xlfn.NUMBERVALUE('DDB Request'!C548),Table2[[SpeedType ]],0),"No","")</f>
        <v>#N/A</v>
      </c>
    </row>
    <row r="540" spans="21:25">
      <c r="U540">
        <v>11003471</v>
      </c>
      <c r="V540" t="s">
        <v>916</v>
      </c>
      <c r="W540" s="126" t="s">
        <v>555</v>
      </c>
      <c r="X540" s="181">
        <f>_xlfn.NUMBERVALUE('DDB Request'!C549)</f>
        <v>0</v>
      </c>
      <c r="Y540" s="191" t="e">
        <f>IF(MATCH(_xlfn.NUMBERVALUE('DDB Request'!C549),Table2[[SpeedType ]],0),"No","")</f>
        <v>#N/A</v>
      </c>
    </row>
    <row r="541" spans="21:25">
      <c r="U541">
        <v>11004808</v>
      </c>
      <c r="V541" t="s">
        <v>917</v>
      </c>
      <c r="W541" s="126" t="s">
        <v>555</v>
      </c>
      <c r="X541" s="181">
        <f>_xlfn.NUMBERVALUE('DDB Request'!C550)</f>
        <v>0</v>
      </c>
      <c r="Y541" s="191" t="e">
        <f>IF(MATCH(_xlfn.NUMBERVALUE('DDB Request'!C550),Table2[[SpeedType ]],0),"No","")</f>
        <v>#N/A</v>
      </c>
    </row>
    <row r="542" spans="21:25">
      <c r="U542">
        <v>11006029</v>
      </c>
      <c r="V542" t="s">
        <v>918</v>
      </c>
      <c r="W542" s="126" t="s">
        <v>555</v>
      </c>
      <c r="X542" s="181">
        <f>_xlfn.NUMBERVALUE('DDB Request'!C551)</f>
        <v>0</v>
      </c>
      <c r="Y542" s="191" t="e">
        <f>IF(MATCH(_xlfn.NUMBERVALUE('DDB Request'!C551),Table2[[SpeedType ]],0),"No","")</f>
        <v>#N/A</v>
      </c>
    </row>
    <row r="543" spans="21:25">
      <c r="U543">
        <v>11006031</v>
      </c>
      <c r="V543" t="s">
        <v>919</v>
      </c>
      <c r="W543" s="126" t="s">
        <v>555</v>
      </c>
      <c r="X543" s="181">
        <f>_xlfn.NUMBERVALUE('DDB Request'!C552)</f>
        <v>0</v>
      </c>
      <c r="Y543" s="191" t="e">
        <f>IF(MATCH(_xlfn.NUMBERVALUE('DDB Request'!C552),Table2[[SpeedType ]],0),"No","")</f>
        <v>#N/A</v>
      </c>
    </row>
    <row r="544" spans="21:25">
      <c r="U544">
        <v>11031788</v>
      </c>
      <c r="V544" t="s">
        <v>920</v>
      </c>
      <c r="W544" s="126" t="s">
        <v>555</v>
      </c>
      <c r="X544" s="181">
        <f>_xlfn.NUMBERVALUE('DDB Request'!C553)</f>
        <v>0</v>
      </c>
      <c r="Y544" s="191" t="e">
        <f>IF(MATCH(_xlfn.NUMBERVALUE('DDB Request'!C553),Table2[[SpeedType ]],0),"No","")</f>
        <v>#N/A</v>
      </c>
    </row>
    <row r="545" spans="21:25">
      <c r="U545">
        <v>11041288</v>
      </c>
      <c r="V545" t="s">
        <v>804</v>
      </c>
      <c r="W545" s="126" t="s">
        <v>555</v>
      </c>
      <c r="X545" s="181">
        <f>_xlfn.NUMBERVALUE('DDB Request'!C554)</f>
        <v>0</v>
      </c>
      <c r="Y545" s="191" t="e">
        <f>IF(MATCH(_xlfn.NUMBERVALUE('DDB Request'!C554),Table2[[SpeedType ]],0),"No","")</f>
        <v>#N/A</v>
      </c>
    </row>
    <row r="546" spans="21:25">
      <c r="U546">
        <v>11047419</v>
      </c>
      <c r="V546" t="s">
        <v>921</v>
      </c>
      <c r="W546" s="126" t="s">
        <v>555</v>
      </c>
      <c r="X546" s="181">
        <f>_xlfn.NUMBERVALUE('DDB Request'!C555)</f>
        <v>0</v>
      </c>
      <c r="Y546" s="191" t="e">
        <f>IF(MATCH(_xlfn.NUMBERVALUE('DDB Request'!C555),Table2[[SpeedType ]],0),"No","")</f>
        <v>#N/A</v>
      </c>
    </row>
    <row r="547" spans="21:25">
      <c r="U547">
        <v>11056293</v>
      </c>
      <c r="V547" t="s">
        <v>922</v>
      </c>
      <c r="W547" s="126" t="s">
        <v>555</v>
      </c>
      <c r="X547" s="181">
        <f>_xlfn.NUMBERVALUE('DDB Request'!C556)</f>
        <v>0</v>
      </c>
      <c r="Y547" s="191" t="e">
        <f>IF(MATCH(_xlfn.NUMBERVALUE('DDB Request'!C556),Table2[[SpeedType ]],0),"No","")</f>
        <v>#N/A</v>
      </c>
    </row>
    <row r="548" spans="21:25">
      <c r="U548">
        <v>11079059</v>
      </c>
      <c r="V548" t="s">
        <v>923</v>
      </c>
      <c r="W548" s="126" t="s">
        <v>555</v>
      </c>
      <c r="X548" s="181">
        <f>_xlfn.NUMBERVALUE('DDB Request'!C557)</f>
        <v>0</v>
      </c>
      <c r="Y548" s="191" t="e">
        <f>IF(MATCH(_xlfn.NUMBERVALUE('DDB Request'!C557),Table2[[SpeedType ]],0),"No","")</f>
        <v>#N/A</v>
      </c>
    </row>
    <row r="549" spans="21:25">
      <c r="U549">
        <v>11086308</v>
      </c>
      <c r="V549" t="s">
        <v>924</v>
      </c>
      <c r="W549" s="126" t="s">
        <v>555</v>
      </c>
      <c r="X549" s="181">
        <f>_xlfn.NUMBERVALUE('DDB Request'!C558)</f>
        <v>0</v>
      </c>
      <c r="Y549" s="191" t="e">
        <f>IF(MATCH(_xlfn.NUMBERVALUE('DDB Request'!C558),Table2[[SpeedType ]],0),"No","")</f>
        <v>#N/A</v>
      </c>
    </row>
    <row r="550" spans="21:25">
      <c r="U550">
        <v>11000198</v>
      </c>
      <c r="V550" t="s">
        <v>925</v>
      </c>
      <c r="W550" s="126" t="s">
        <v>555</v>
      </c>
      <c r="X550" s="181">
        <f>_xlfn.NUMBERVALUE('DDB Request'!C559)</f>
        <v>0</v>
      </c>
      <c r="Y550" s="191" t="e">
        <f>IF(MATCH(_xlfn.NUMBERVALUE('DDB Request'!C559),Table2[[SpeedType ]],0),"No","")</f>
        <v>#N/A</v>
      </c>
    </row>
    <row r="551" spans="21:25">
      <c r="U551">
        <v>11000707</v>
      </c>
      <c r="V551" t="s">
        <v>926</v>
      </c>
      <c r="W551" s="126" t="s">
        <v>555</v>
      </c>
      <c r="X551" s="181">
        <f>_xlfn.NUMBERVALUE('DDB Request'!C560)</f>
        <v>0</v>
      </c>
      <c r="Y551" s="191" t="e">
        <f>IF(MATCH(_xlfn.NUMBERVALUE('DDB Request'!C560),Table2[[SpeedType ]],0),"No","")</f>
        <v>#N/A</v>
      </c>
    </row>
    <row r="552" spans="21:25">
      <c r="U552">
        <v>11001231</v>
      </c>
      <c r="V552" t="s">
        <v>927</v>
      </c>
      <c r="W552" s="126" t="s">
        <v>555</v>
      </c>
      <c r="X552" s="181">
        <f>_xlfn.NUMBERVALUE('DDB Request'!C561)</f>
        <v>0</v>
      </c>
      <c r="Y552" s="191" t="e">
        <f>IF(MATCH(_xlfn.NUMBERVALUE('DDB Request'!C561),Table2[[SpeedType ]],0),"No","")</f>
        <v>#N/A</v>
      </c>
    </row>
    <row r="553" spans="21:25">
      <c r="U553">
        <v>11001824</v>
      </c>
      <c r="V553" t="s">
        <v>928</v>
      </c>
      <c r="W553" s="126" t="s">
        <v>555</v>
      </c>
      <c r="X553" s="181">
        <f>_xlfn.NUMBERVALUE('DDB Request'!C562)</f>
        <v>0</v>
      </c>
      <c r="Y553" s="191" t="e">
        <f>IF(MATCH(_xlfn.NUMBERVALUE('DDB Request'!C562),Table2[[SpeedType ]],0),"No","")</f>
        <v>#N/A</v>
      </c>
    </row>
    <row r="554" spans="21:25">
      <c r="U554">
        <v>11002420</v>
      </c>
      <c r="V554" t="s">
        <v>929</v>
      </c>
      <c r="W554" s="126" t="s">
        <v>555</v>
      </c>
      <c r="X554" s="181">
        <f>_xlfn.NUMBERVALUE('DDB Request'!C563)</f>
        <v>0</v>
      </c>
      <c r="Y554" s="191" t="e">
        <f>IF(MATCH(_xlfn.NUMBERVALUE('DDB Request'!C563),Table2[[SpeedType ]],0),"No","")</f>
        <v>#N/A</v>
      </c>
    </row>
    <row r="555" spans="21:25">
      <c r="U555">
        <v>11003063</v>
      </c>
      <c r="V555" t="s">
        <v>930</v>
      </c>
      <c r="W555" s="126" t="s">
        <v>555</v>
      </c>
      <c r="X555" s="181">
        <f>_xlfn.NUMBERVALUE('DDB Request'!C564)</f>
        <v>0</v>
      </c>
      <c r="Y555" s="191" t="e">
        <f>IF(MATCH(_xlfn.NUMBERVALUE('DDB Request'!C564),Table2[[SpeedType ]],0),"No","")</f>
        <v>#N/A</v>
      </c>
    </row>
    <row r="556" spans="21:25">
      <c r="U556">
        <v>11003717</v>
      </c>
      <c r="V556" t="s">
        <v>931</v>
      </c>
      <c r="W556" s="126" t="s">
        <v>555</v>
      </c>
      <c r="X556" s="181">
        <f>_xlfn.NUMBERVALUE('DDB Request'!C565)</f>
        <v>0</v>
      </c>
      <c r="Y556" s="191" t="e">
        <f>IF(MATCH(_xlfn.NUMBERVALUE('DDB Request'!C565),Table2[[SpeedType ]],0),"No","")</f>
        <v>#N/A</v>
      </c>
    </row>
    <row r="557" spans="21:25">
      <c r="U557">
        <v>11004809</v>
      </c>
      <c r="V557" t="s">
        <v>932</v>
      </c>
      <c r="W557" s="126" t="s">
        <v>555</v>
      </c>
      <c r="X557" s="181">
        <f>_xlfn.NUMBERVALUE('DDB Request'!C566)</f>
        <v>0</v>
      </c>
      <c r="Y557" s="191" t="e">
        <f>IF(MATCH(_xlfn.NUMBERVALUE('DDB Request'!C566),Table2[[SpeedType ]],0),"No","")</f>
        <v>#N/A</v>
      </c>
    </row>
    <row r="558" spans="21:25">
      <c r="U558">
        <v>11005231</v>
      </c>
      <c r="V558" t="s">
        <v>654</v>
      </c>
      <c r="W558" s="126" t="s">
        <v>555</v>
      </c>
      <c r="X558" s="181">
        <f>_xlfn.NUMBERVALUE('DDB Request'!C567)</f>
        <v>0</v>
      </c>
      <c r="Y558" s="191" t="e">
        <f>IF(MATCH(_xlfn.NUMBERVALUE('DDB Request'!C567),Table2[[SpeedType ]],0),"No","")</f>
        <v>#N/A</v>
      </c>
    </row>
    <row r="559" spans="21:25">
      <c r="U559">
        <v>11006035</v>
      </c>
      <c r="V559" t="s">
        <v>933</v>
      </c>
      <c r="W559" s="126" t="s">
        <v>555</v>
      </c>
      <c r="X559" s="181">
        <f>_xlfn.NUMBERVALUE('DDB Request'!C568)</f>
        <v>0</v>
      </c>
      <c r="Y559" s="191" t="e">
        <f>IF(MATCH(_xlfn.NUMBERVALUE('DDB Request'!C568),Table2[[SpeedType ]],0),"No","")</f>
        <v>#N/A</v>
      </c>
    </row>
    <row r="560" spans="21:25">
      <c r="U560">
        <v>11006746</v>
      </c>
      <c r="V560" t="s">
        <v>934</v>
      </c>
      <c r="W560" s="126" t="s">
        <v>555</v>
      </c>
      <c r="X560" s="181">
        <f>_xlfn.NUMBERVALUE('DDB Request'!C569)</f>
        <v>0</v>
      </c>
      <c r="Y560" s="191" t="e">
        <f>IF(MATCH(_xlfn.NUMBERVALUE('DDB Request'!C569),Table2[[SpeedType ]],0),"No","")</f>
        <v>#N/A</v>
      </c>
    </row>
    <row r="561" spans="21:25">
      <c r="U561">
        <v>11033350</v>
      </c>
      <c r="V561" t="s">
        <v>935</v>
      </c>
      <c r="W561" s="126" t="s">
        <v>555</v>
      </c>
      <c r="X561" s="181">
        <f>_xlfn.NUMBERVALUE('DDB Request'!C570)</f>
        <v>0</v>
      </c>
      <c r="Y561" s="191" t="e">
        <f>IF(MATCH(_xlfn.NUMBERVALUE('DDB Request'!C570),Table2[[SpeedType ]],0),"No","")</f>
        <v>#N/A</v>
      </c>
    </row>
    <row r="562" spans="21:25">
      <c r="U562">
        <v>11033358</v>
      </c>
      <c r="V562" t="s">
        <v>936</v>
      </c>
      <c r="W562" s="126" t="s">
        <v>555</v>
      </c>
      <c r="X562" s="181">
        <f>_xlfn.NUMBERVALUE('DDB Request'!C571)</f>
        <v>0</v>
      </c>
      <c r="Y562" s="191" t="e">
        <f>IF(MATCH(_xlfn.NUMBERVALUE('DDB Request'!C571),Table2[[SpeedType ]],0),"No","")</f>
        <v>#N/A</v>
      </c>
    </row>
    <row r="563" spans="21:25">
      <c r="U563">
        <v>11036984</v>
      </c>
      <c r="V563" t="s">
        <v>937</v>
      </c>
      <c r="W563" s="126" t="s">
        <v>555</v>
      </c>
      <c r="X563" s="181">
        <f>_xlfn.NUMBERVALUE('DDB Request'!C572)</f>
        <v>0</v>
      </c>
      <c r="Y563" s="191" t="e">
        <f>IF(MATCH(_xlfn.NUMBERVALUE('DDB Request'!C572),Table2[[SpeedType ]],0),"No","")</f>
        <v>#N/A</v>
      </c>
    </row>
    <row r="564" spans="21:25">
      <c r="U564">
        <v>11041449</v>
      </c>
      <c r="V564" t="s">
        <v>938</v>
      </c>
      <c r="W564" s="126" t="s">
        <v>555</v>
      </c>
      <c r="X564" s="181">
        <f>_xlfn.NUMBERVALUE('DDB Request'!C573)</f>
        <v>0</v>
      </c>
      <c r="Y564" s="191" t="e">
        <f>IF(MATCH(_xlfn.NUMBERVALUE('DDB Request'!C573),Table2[[SpeedType ]],0),"No","")</f>
        <v>#N/A</v>
      </c>
    </row>
    <row r="565" spans="21:25">
      <c r="U565">
        <v>11051023</v>
      </c>
      <c r="V565" t="s">
        <v>939</v>
      </c>
      <c r="W565" s="126" t="s">
        <v>555</v>
      </c>
      <c r="X565" s="181">
        <f>_xlfn.NUMBERVALUE('DDB Request'!C574)</f>
        <v>0</v>
      </c>
      <c r="Y565" s="191" t="e">
        <f>IF(MATCH(_xlfn.NUMBERVALUE('DDB Request'!C574),Table2[[SpeedType ]],0),"No","")</f>
        <v>#N/A</v>
      </c>
    </row>
    <row r="566" spans="21:25">
      <c r="U566">
        <v>11056294</v>
      </c>
      <c r="V566" t="s">
        <v>940</v>
      </c>
      <c r="W566" s="126" t="s">
        <v>555</v>
      </c>
      <c r="X566" s="181">
        <f>_xlfn.NUMBERVALUE('DDB Request'!C575)</f>
        <v>0</v>
      </c>
      <c r="Y566" s="191" t="e">
        <f>IF(MATCH(_xlfn.NUMBERVALUE('DDB Request'!C575),Table2[[SpeedType ]],0),"No","")</f>
        <v>#N/A</v>
      </c>
    </row>
    <row r="567" spans="21:25">
      <c r="U567">
        <v>11056512</v>
      </c>
      <c r="V567" t="s">
        <v>941</v>
      </c>
      <c r="W567" s="126" t="s">
        <v>555</v>
      </c>
      <c r="X567" s="181">
        <f>_xlfn.NUMBERVALUE('DDB Request'!C576)</f>
        <v>0</v>
      </c>
      <c r="Y567" s="191" t="e">
        <f>IF(MATCH(_xlfn.NUMBERVALUE('DDB Request'!C576),Table2[[SpeedType ]],0),"No","")</f>
        <v>#N/A</v>
      </c>
    </row>
    <row r="568" spans="21:25">
      <c r="U568">
        <v>11065063</v>
      </c>
      <c r="V568" t="s">
        <v>942</v>
      </c>
      <c r="W568" s="126" t="s">
        <v>555</v>
      </c>
      <c r="X568" s="181">
        <f>_xlfn.NUMBERVALUE('DDB Request'!C577)</f>
        <v>0</v>
      </c>
      <c r="Y568" s="191" t="e">
        <f>IF(MATCH(_xlfn.NUMBERVALUE('DDB Request'!C577),Table2[[SpeedType ]],0),"No","")</f>
        <v>#N/A</v>
      </c>
    </row>
    <row r="569" spans="21:25">
      <c r="U569">
        <v>11065064</v>
      </c>
      <c r="V569" t="s">
        <v>943</v>
      </c>
      <c r="W569" s="126" t="s">
        <v>555</v>
      </c>
      <c r="X569" s="181">
        <f>_xlfn.NUMBERVALUE('DDB Request'!C578)</f>
        <v>0</v>
      </c>
      <c r="Y569" s="191" t="e">
        <f>IF(MATCH(_xlfn.NUMBERVALUE('DDB Request'!C578),Table2[[SpeedType ]],0),"No","")</f>
        <v>#N/A</v>
      </c>
    </row>
    <row r="570" spans="21:25">
      <c r="U570">
        <v>11073632</v>
      </c>
      <c r="V570" t="s">
        <v>944</v>
      </c>
      <c r="W570" s="126" t="s">
        <v>555</v>
      </c>
      <c r="X570" s="181">
        <f>_xlfn.NUMBERVALUE('DDB Request'!C579)</f>
        <v>0</v>
      </c>
      <c r="Y570" s="191" t="e">
        <f>IF(MATCH(_xlfn.NUMBERVALUE('DDB Request'!C579),Table2[[SpeedType ]],0),"No","")</f>
        <v>#N/A</v>
      </c>
    </row>
    <row r="571" spans="21:25">
      <c r="U571">
        <v>11079000</v>
      </c>
      <c r="V571" t="s">
        <v>945</v>
      </c>
      <c r="W571" s="126" t="s">
        <v>555</v>
      </c>
      <c r="X571" s="181">
        <f>_xlfn.NUMBERVALUE('DDB Request'!C580)</f>
        <v>0</v>
      </c>
      <c r="Y571" s="191" t="e">
        <f>IF(MATCH(_xlfn.NUMBERVALUE('DDB Request'!C580),Table2[[SpeedType ]],0),"No","")</f>
        <v>#N/A</v>
      </c>
    </row>
    <row r="572" spans="21:25">
      <c r="U572">
        <v>11079001</v>
      </c>
      <c r="V572" t="s">
        <v>946</v>
      </c>
      <c r="W572" s="126" t="s">
        <v>555</v>
      </c>
      <c r="X572" s="181">
        <f>_xlfn.NUMBERVALUE('DDB Request'!C581)</f>
        <v>0</v>
      </c>
      <c r="Y572" s="191" t="e">
        <f>IF(MATCH(_xlfn.NUMBERVALUE('DDB Request'!C581),Table2[[SpeedType ]],0),"No","")</f>
        <v>#N/A</v>
      </c>
    </row>
    <row r="573" spans="21:25">
      <c r="U573">
        <v>11080627</v>
      </c>
      <c r="V573" t="s">
        <v>947</v>
      </c>
      <c r="W573" s="126" t="s">
        <v>555</v>
      </c>
      <c r="X573" s="181">
        <f>_xlfn.NUMBERVALUE('DDB Request'!C582)</f>
        <v>0</v>
      </c>
      <c r="Y573" s="191" t="e">
        <f>IF(MATCH(_xlfn.NUMBERVALUE('DDB Request'!C582),Table2[[SpeedType ]],0),"No","")</f>
        <v>#N/A</v>
      </c>
    </row>
    <row r="574" spans="21:25">
      <c r="U574">
        <v>11092327</v>
      </c>
      <c r="V574" t="s">
        <v>948</v>
      </c>
      <c r="W574" s="126" t="s">
        <v>555</v>
      </c>
      <c r="X574" s="181">
        <f>_xlfn.NUMBERVALUE('DDB Request'!C583)</f>
        <v>0</v>
      </c>
      <c r="Y574" s="191" t="e">
        <f>IF(MATCH(_xlfn.NUMBERVALUE('DDB Request'!C583),Table2[[SpeedType ]],0),"No","")</f>
        <v>#N/A</v>
      </c>
    </row>
    <row r="575" spans="21:25">
      <c r="U575">
        <v>11092351</v>
      </c>
      <c r="V575" t="s">
        <v>949</v>
      </c>
      <c r="W575" s="126" t="s">
        <v>555</v>
      </c>
      <c r="X575" s="181">
        <f>_xlfn.NUMBERVALUE('DDB Request'!C584)</f>
        <v>0</v>
      </c>
      <c r="Y575" s="191" t="e">
        <f>IF(MATCH(_xlfn.NUMBERVALUE('DDB Request'!C584),Table2[[SpeedType ]],0),"No","")</f>
        <v>#N/A</v>
      </c>
    </row>
    <row r="576" spans="21:25">
      <c r="U576">
        <v>11000689</v>
      </c>
      <c r="V576" t="s">
        <v>950</v>
      </c>
      <c r="W576" s="126" t="s">
        <v>555</v>
      </c>
      <c r="X576" s="181">
        <f>_xlfn.NUMBERVALUE('DDB Request'!C585)</f>
        <v>0</v>
      </c>
      <c r="Y576" s="191" t="e">
        <f>IF(MATCH(_xlfn.NUMBERVALUE('DDB Request'!C585),Table2[[SpeedType ]],0),"No","")</f>
        <v>#N/A</v>
      </c>
    </row>
    <row r="577" spans="21:25">
      <c r="U577">
        <v>11000691</v>
      </c>
      <c r="V577" t="s">
        <v>951</v>
      </c>
      <c r="W577" s="126" t="s">
        <v>555</v>
      </c>
      <c r="X577" s="181">
        <f>_xlfn.NUMBERVALUE('DDB Request'!C586)</f>
        <v>0</v>
      </c>
      <c r="Y577" s="191" t="e">
        <f>IF(MATCH(_xlfn.NUMBERVALUE('DDB Request'!C586),Table2[[SpeedType ]],0),"No","")</f>
        <v>#N/A</v>
      </c>
    </row>
    <row r="578" spans="21:25">
      <c r="U578">
        <v>11001219</v>
      </c>
      <c r="V578" t="s">
        <v>952</v>
      </c>
      <c r="W578" s="126" t="s">
        <v>555</v>
      </c>
      <c r="X578" s="181">
        <f>_xlfn.NUMBERVALUE('DDB Request'!C587)</f>
        <v>0</v>
      </c>
      <c r="Y578" s="191" t="e">
        <f>IF(MATCH(_xlfn.NUMBERVALUE('DDB Request'!C587),Table2[[SpeedType ]],0),"No","")</f>
        <v>#N/A</v>
      </c>
    </row>
    <row r="579" spans="21:25">
      <c r="U579">
        <v>11001820</v>
      </c>
      <c r="V579" t="s">
        <v>953</v>
      </c>
      <c r="W579" s="126" t="s">
        <v>555</v>
      </c>
      <c r="X579" s="181">
        <f>_xlfn.NUMBERVALUE('DDB Request'!C588)</f>
        <v>0</v>
      </c>
      <c r="Y579" s="191" t="e">
        <f>IF(MATCH(_xlfn.NUMBERVALUE('DDB Request'!C588),Table2[[SpeedType ]],0),"No","")</f>
        <v>#N/A</v>
      </c>
    </row>
    <row r="580" spans="21:25">
      <c r="U580">
        <v>11001932</v>
      </c>
      <c r="V580" t="s">
        <v>954</v>
      </c>
      <c r="W580" s="126" t="s">
        <v>555</v>
      </c>
      <c r="X580" s="181">
        <f>_xlfn.NUMBERVALUE('DDB Request'!C589)</f>
        <v>0</v>
      </c>
      <c r="Y580" s="191" t="e">
        <f>IF(MATCH(_xlfn.NUMBERVALUE('DDB Request'!C589),Table2[[SpeedType ]],0),"No","")</f>
        <v>#N/A</v>
      </c>
    </row>
    <row r="581" spans="21:25">
      <c r="U581">
        <v>11002840</v>
      </c>
      <c r="V581" t="s">
        <v>955</v>
      </c>
      <c r="W581" s="126" t="s">
        <v>555</v>
      </c>
      <c r="X581" s="181">
        <f>_xlfn.NUMBERVALUE('DDB Request'!C590)</f>
        <v>0</v>
      </c>
      <c r="Y581" s="191" t="e">
        <f>IF(MATCH(_xlfn.NUMBERVALUE('DDB Request'!C590),Table2[[SpeedType ]],0),"No","")</f>
        <v>#N/A</v>
      </c>
    </row>
    <row r="582" spans="21:25">
      <c r="U582">
        <v>11003586</v>
      </c>
      <c r="V582" t="s">
        <v>956</v>
      </c>
      <c r="W582" s="126" t="s">
        <v>555</v>
      </c>
      <c r="X582" s="181">
        <f>_xlfn.NUMBERVALUE('DDB Request'!C591)</f>
        <v>0</v>
      </c>
      <c r="Y582" s="191" t="e">
        <f>IF(MATCH(_xlfn.NUMBERVALUE('DDB Request'!C591),Table2[[SpeedType ]],0),"No","")</f>
        <v>#N/A</v>
      </c>
    </row>
    <row r="583" spans="21:25">
      <c r="U583">
        <v>11003588</v>
      </c>
      <c r="V583" t="s">
        <v>957</v>
      </c>
      <c r="W583" s="126" t="s">
        <v>555</v>
      </c>
      <c r="X583" s="181">
        <f>_xlfn.NUMBERVALUE('DDB Request'!C592)</f>
        <v>0</v>
      </c>
      <c r="Y583" s="191" t="e">
        <f>IF(MATCH(_xlfn.NUMBERVALUE('DDB Request'!C592),Table2[[SpeedType ]],0),"No","")</f>
        <v>#N/A</v>
      </c>
    </row>
    <row r="584" spans="21:25">
      <c r="U584">
        <v>11003728</v>
      </c>
      <c r="V584" t="s">
        <v>958</v>
      </c>
      <c r="W584" s="126" t="s">
        <v>555</v>
      </c>
      <c r="X584" s="181">
        <f>_xlfn.NUMBERVALUE('DDB Request'!C593)</f>
        <v>0</v>
      </c>
      <c r="Y584" s="191" t="e">
        <f>IF(MATCH(_xlfn.NUMBERVALUE('DDB Request'!C593),Table2[[SpeedType ]],0),"No","")</f>
        <v>#N/A</v>
      </c>
    </row>
    <row r="585" spans="21:25">
      <c r="U585">
        <v>11004799</v>
      </c>
      <c r="V585" t="s">
        <v>959</v>
      </c>
      <c r="W585" s="126" t="s">
        <v>555</v>
      </c>
      <c r="X585" s="181">
        <f>_xlfn.NUMBERVALUE('DDB Request'!C594)</f>
        <v>0</v>
      </c>
      <c r="Y585" s="191" t="e">
        <f>IF(MATCH(_xlfn.NUMBERVALUE('DDB Request'!C594),Table2[[SpeedType ]],0),"No","")</f>
        <v>#N/A</v>
      </c>
    </row>
    <row r="586" spans="21:25">
      <c r="U586">
        <v>11004804</v>
      </c>
      <c r="V586" t="s">
        <v>960</v>
      </c>
      <c r="W586" s="126" t="s">
        <v>555</v>
      </c>
      <c r="X586" s="181">
        <f>_xlfn.NUMBERVALUE('DDB Request'!C595)</f>
        <v>0</v>
      </c>
      <c r="Y586" s="191" t="e">
        <f>IF(MATCH(_xlfn.NUMBERVALUE('DDB Request'!C595),Table2[[SpeedType ]],0),"No","")</f>
        <v>#N/A</v>
      </c>
    </row>
    <row r="587" spans="21:25">
      <c r="U587">
        <v>11005174</v>
      </c>
      <c r="V587" t="s">
        <v>961</v>
      </c>
      <c r="W587" s="126" t="s">
        <v>555</v>
      </c>
      <c r="X587" s="181">
        <f>_xlfn.NUMBERVALUE('DDB Request'!C596)</f>
        <v>0</v>
      </c>
      <c r="Y587" s="191" t="e">
        <f>IF(MATCH(_xlfn.NUMBERVALUE('DDB Request'!C596),Table2[[SpeedType ]],0),"No","")</f>
        <v>#N/A</v>
      </c>
    </row>
    <row r="588" spans="21:25">
      <c r="U588">
        <v>11006732</v>
      </c>
      <c r="V588" t="s">
        <v>962</v>
      </c>
      <c r="W588" s="126" t="s">
        <v>555</v>
      </c>
      <c r="X588" s="181">
        <f>_xlfn.NUMBERVALUE('DDB Request'!C597)</f>
        <v>0</v>
      </c>
      <c r="Y588" s="191" t="e">
        <f>IF(MATCH(_xlfn.NUMBERVALUE('DDB Request'!C597),Table2[[SpeedType ]],0),"No","")</f>
        <v>#N/A</v>
      </c>
    </row>
    <row r="589" spans="21:25">
      <c r="U589">
        <v>11036825</v>
      </c>
      <c r="V589" t="s">
        <v>963</v>
      </c>
      <c r="W589" s="126" t="s">
        <v>555</v>
      </c>
      <c r="X589" s="181">
        <f>_xlfn.NUMBERVALUE('DDB Request'!C598)</f>
        <v>0</v>
      </c>
      <c r="Y589" s="191" t="e">
        <f>IF(MATCH(_xlfn.NUMBERVALUE('DDB Request'!C598),Table2[[SpeedType ]],0),"No","")</f>
        <v>#N/A</v>
      </c>
    </row>
    <row r="590" spans="21:25">
      <c r="U590">
        <v>11036827</v>
      </c>
      <c r="V590" t="s">
        <v>964</v>
      </c>
      <c r="W590" s="126" t="s">
        <v>555</v>
      </c>
      <c r="X590" s="181">
        <f>_xlfn.NUMBERVALUE('DDB Request'!C599)</f>
        <v>0</v>
      </c>
      <c r="Y590" s="191" t="e">
        <f>IF(MATCH(_xlfn.NUMBERVALUE('DDB Request'!C599),Table2[[SpeedType ]],0),"No","")</f>
        <v>#N/A</v>
      </c>
    </row>
    <row r="591" spans="21:25">
      <c r="U591">
        <v>11036828</v>
      </c>
      <c r="V591" t="s">
        <v>965</v>
      </c>
      <c r="W591" s="126" t="s">
        <v>555</v>
      </c>
      <c r="X591" s="181">
        <f>_xlfn.NUMBERVALUE('DDB Request'!C600)</f>
        <v>0</v>
      </c>
      <c r="Y591" s="191" t="e">
        <f>IF(MATCH(_xlfn.NUMBERVALUE('DDB Request'!C600),Table2[[SpeedType ]],0),"No","")</f>
        <v>#N/A</v>
      </c>
    </row>
    <row r="592" spans="21:25">
      <c r="U592">
        <v>11036829</v>
      </c>
      <c r="V592" t="s">
        <v>966</v>
      </c>
      <c r="W592" s="126" t="s">
        <v>555</v>
      </c>
      <c r="X592" s="181">
        <f>_xlfn.NUMBERVALUE('DDB Request'!C601)</f>
        <v>0</v>
      </c>
      <c r="Y592" s="191" t="e">
        <f>IF(MATCH(_xlfn.NUMBERVALUE('DDB Request'!C601),Table2[[SpeedType ]],0),"No","")</f>
        <v>#N/A</v>
      </c>
    </row>
    <row r="593" spans="21:25">
      <c r="U593">
        <v>11036831</v>
      </c>
      <c r="V593" t="s">
        <v>967</v>
      </c>
      <c r="W593" s="126" t="s">
        <v>555</v>
      </c>
      <c r="X593" s="181">
        <f>_xlfn.NUMBERVALUE('DDB Request'!C602)</f>
        <v>0</v>
      </c>
      <c r="Y593" s="191" t="e">
        <f>IF(MATCH(_xlfn.NUMBERVALUE('DDB Request'!C602),Table2[[SpeedType ]],0),"No","")</f>
        <v>#N/A</v>
      </c>
    </row>
    <row r="594" spans="21:25">
      <c r="U594">
        <v>11041524</v>
      </c>
      <c r="V594" t="s">
        <v>968</v>
      </c>
      <c r="W594" s="126" t="s">
        <v>555</v>
      </c>
      <c r="X594" s="181">
        <f>_xlfn.NUMBERVALUE('DDB Request'!C603)</f>
        <v>0</v>
      </c>
      <c r="Y594" s="191" t="e">
        <f>IF(MATCH(_xlfn.NUMBERVALUE('DDB Request'!C603),Table2[[SpeedType ]],0),"No","")</f>
        <v>#N/A</v>
      </c>
    </row>
    <row r="595" spans="21:25">
      <c r="U595">
        <v>11041525</v>
      </c>
      <c r="V595" t="s">
        <v>969</v>
      </c>
      <c r="W595" s="126" t="s">
        <v>555</v>
      </c>
      <c r="X595" s="181">
        <f>_xlfn.NUMBERVALUE('DDB Request'!C604)</f>
        <v>0</v>
      </c>
      <c r="Y595" s="191" t="e">
        <f>IF(MATCH(_xlfn.NUMBERVALUE('DDB Request'!C604),Table2[[SpeedType ]],0),"No","")</f>
        <v>#N/A</v>
      </c>
    </row>
    <row r="596" spans="21:25">
      <c r="U596">
        <v>11041531</v>
      </c>
      <c r="V596" t="s">
        <v>970</v>
      </c>
      <c r="W596" s="126" t="s">
        <v>555</v>
      </c>
      <c r="X596" s="181">
        <f>_xlfn.NUMBERVALUE('DDB Request'!C605)</f>
        <v>0</v>
      </c>
      <c r="Y596" s="191" t="e">
        <f>IF(MATCH(_xlfn.NUMBERVALUE('DDB Request'!C605),Table2[[SpeedType ]],0),"No","")</f>
        <v>#N/A</v>
      </c>
    </row>
    <row r="597" spans="21:25">
      <c r="U597">
        <v>11041532</v>
      </c>
      <c r="V597" t="s">
        <v>971</v>
      </c>
      <c r="W597" s="126" t="s">
        <v>555</v>
      </c>
      <c r="X597" s="181">
        <f>_xlfn.NUMBERVALUE('DDB Request'!C606)</f>
        <v>0</v>
      </c>
      <c r="Y597" s="191" t="e">
        <f>IF(MATCH(_xlfn.NUMBERVALUE('DDB Request'!C606),Table2[[SpeedType ]],0),"No","")</f>
        <v>#N/A</v>
      </c>
    </row>
    <row r="598" spans="21:25">
      <c r="U598">
        <v>11041534</v>
      </c>
      <c r="V598" t="s">
        <v>972</v>
      </c>
      <c r="W598" s="126" t="s">
        <v>555</v>
      </c>
      <c r="X598" s="181">
        <f>_xlfn.NUMBERVALUE('DDB Request'!C607)</f>
        <v>0</v>
      </c>
      <c r="Y598" s="191" t="e">
        <f>IF(MATCH(_xlfn.NUMBERVALUE('DDB Request'!C607),Table2[[SpeedType ]],0),"No","")</f>
        <v>#N/A</v>
      </c>
    </row>
    <row r="599" spans="21:25">
      <c r="U599">
        <v>11065060</v>
      </c>
      <c r="V599" t="s">
        <v>973</v>
      </c>
      <c r="W599" s="126" t="s">
        <v>555</v>
      </c>
      <c r="X599" s="181">
        <f>_xlfn.NUMBERVALUE('DDB Request'!C608)</f>
        <v>0</v>
      </c>
      <c r="Y599" s="191" t="e">
        <f>IF(MATCH(_xlfn.NUMBERVALUE('DDB Request'!C608),Table2[[SpeedType ]],0),"No","")</f>
        <v>#N/A</v>
      </c>
    </row>
    <row r="600" spans="21:25">
      <c r="U600">
        <v>11065062</v>
      </c>
      <c r="V600" t="s">
        <v>974</v>
      </c>
      <c r="W600" s="126" t="s">
        <v>555</v>
      </c>
      <c r="X600" s="181">
        <f>_xlfn.NUMBERVALUE('DDB Request'!C609)</f>
        <v>0</v>
      </c>
      <c r="Y600" s="191" t="e">
        <f>IF(MATCH(_xlfn.NUMBERVALUE('DDB Request'!C609),Table2[[SpeedType ]],0),"No","")</f>
        <v>#N/A</v>
      </c>
    </row>
    <row r="601" spans="21:25">
      <c r="U601">
        <v>11068837</v>
      </c>
      <c r="V601" t="s">
        <v>975</v>
      </c>
      <c r="W601" s="126" t="s">
        <v>555</v>
      </c>
      <c r="X601" s="181">
        <f>_xlfn.NUMBERVALUE('DDB Request'!C610)</f>
        <v>0</v>
      </c>
      <c r="Y601" s="191" t="e">
        <f>IF(MATCH(_xlfn.NUMBERVALUE('DDB Request'!C610),Table2[[SpeedType ]],0),"No","")</f>
        <v>#N/A</v>
      </c>
    </row>
    <row r="602" spans="21:25">
      <c r="U602">
        <v>11079079</v>
      </c>
      <c r="V602" t="s">
        <v>647</v>
      </c>
      <c r="W602" s="126" t="s">
        <v>555</v>
      </c>
      <c r="X602" s="181">
        <f>_xlfn.NUMBERVALUE('DDB Request'!C611)</f>
        <v>0</v>
      </c>
      <c r="Y602" s="191" t="e">
        <f>IF(MATCH(_xlfn.NUMBERVALUE('DDB Request'!C611),Table2[[SpeedType ]],0),"No","")</f>
        <v>#N/A</v>
      </c>
    </row>
    <row r="603" spans="21:25">
      <c r="U603">
        <v>11079080</v>
      </c>
      <c r="V603" t="s">
        <v>976</v>
      </c>
      <c r="W603" s="126" t="s">
        <v>555</v>
      </c>
      <c r="X603" s="181">
        <f>_xlfn.NUMBERVALUE('DDB Request'!C612)</f>
        <v>0</v>
      </c>
      <c r="Y603" s="191" t="e">
        <f>IF(MATCH(_xlfn.NUMBERVALUE('DDB Request'!C612),Table2[[SpeedType ]],0),"No","")</f>
        <v>#N/A</v>
      </c>
    </row>
    <row r="604" spans="21:25">
      <c r="U604">
        <v>11086320</v>
      </c>
      <c r="V604" t="s">
        <v>977</v>
      </c>
      <c r="W604" s="126" t="s">
        <v>555</v>
      </c>
      <c r="X604" s="181">
        <f>_xlfn.NUMBERVALUE('DDB Request'!C613)</f>
        <v>0</v>
      </c>
      <c r="Y604" s="191" t="e">
        <f>IF(MATCH(_xlfn.NUMBERVALUE('DDB Request'!C613),Table2[[SpeedType ]],0),"No","")</f>
        <v>#N/A</v>
      </c>
    </row>
    <row r="605" spans="21:25">
      <c r="U605">
        <v>11092331</v>
      </c>
      <c r="V605" t="s">
        <v>978</v>
      </c>
      <c r="W605" s="126" t="s">
        <v>555</v>
      </c>
      <c r="X605" s="181">
        <f>_xlfn.NUMBERVALUE('DDB Request'!C614)</f>
        <v>0</v>
      </c>
      <c r="Y605" s="191" t="e">
        <f>IF(MATCH(_xlfn.NUMBERVALUE('DDB Request'!C614),Table2[[SpeedType ]],0),"No","")</f>
        <v>#N/A</v>
      </c>
    </row>
    <row r="606" spans="21:25">
      <c r="U606">
        <v>11092336</v>
      </c>
      <c r="V606" t="s">
        <v>979</v>
      </c>
      <c r="W606" s="126" t="s">
        <v>555</v>
      </c>
      <c r="X606" s="181">
        <f>_xlfn.NUMBERVALUE('DDB Request'!C615)</f>
        <v>0</v>
      </c>
      <c r="Y606" s="191" t="e">
        <f>IF(MATCH(_xlfn.NUMBERVALUE('DDB Request'!C615),Table2[[SpeedType ]],0),"No","")</f>
        <v>#N/A</v>
      </c>
    </row>
    <row r="607" spans="21:25">
      <c r="U607">
        <v>11002434</v>
      </c>
      <c r="V607" t="s">
        <v>980</v>
      </c>
      <c r="W607" s="126" t="s">
        <v>555</v>
      </c>
      <c r="X607" s="181">
        <f>_xlfn.NUMBERVALUE('DDB Request'!C616)</f>
        <v>0</v>
      </c>
      <c r="Y607" s="191" t="e">
        <f>IF(MATCH(_xlfn.NUMBERVALUE('DDB Request'!C616),Table2[[SpeedType ]],0),"No","")</f>
        <v>#N/A</v>
      </c>
    </row>
    <row r="608" spans="21:25">
      <c r="U608">
        <v>11002436</v>
      </c>
      <c r="V608" t="s">
        <v>981</v>
      </c>
      <c r="W608" s="126" t="s">
        <v>555</v>
      </c>
      <c r="X608" s="181">
        <f>_xlfn.NUMBERVALUE('DDB Request'!C617)</f>
        <v>0</v>
      </c>
      <c r="Y608" s="191" t="e">
        <f>IF(MATCH(_xlfn.NUMBERVALUE('DDB Request'!C617),Table2[[SpeedType ]],0),"No","")</f>
        <v>#N/A</v>
      </c>
    </row>
    <row r="609" spans="21:25">
      <c r="U609">
        <v>11004806</v>
      </c>
      <c r="V609" t="s">
        <v>982</v>
      </c>
      <c r="W609" s="126" t="s">
        <v>555</v>
      </c>
      <c r="X609" s="181">
        <f>_xlfn.NUMBERVALUE('DDB Request'!C618)</f>
        <v>0</v>
      </c>
      <c r="Y609" s="191" t="e">
        <f>IF(MATCH(_xlfn.NUMBERVALUE('DDB Request'!C618),Table2[[SpeedType ]],0),"No","")</f>
        <v>#N/A</v>
      </c>
    </row>
    <row r="610" spans="21:25">
      <c r="U610">
        <v>11004829</v>
      </c>
      <c r="V610" t="s">
        <v>983</v>
      </c>
      <c r="W610" s="126" t="s">
        <v>555</v>
      </c>
      <c r="X610" s="181">
        <f>_xlfn.NUMBERVALUE('DDB Request'!C619)</f>
        <v>0</v>
      </c>
      <c r="Y610" s="191" t="e">
        <f>IF(MATCH(_xlfn.NUMBERVALUE('DDB Request'!C619),Table2[[SpeedType ]],0),"No","")</f>
        <v>#N/A</v>
      </c>
    </row>
    <row r="611" spans="21:25">
      <c r="U611">
        <v>11005155</v>
      </c>
      <c r="V611" t="s">
        <v>984</v>
      </c>
      <c r="W611" s="126" t="s">
        <v>555</v>
      </c>
      <c r="X611" s="181">
        <f>_xlfn.NUMBERVALUE('DDB Request'!C620)</f>
        <v>0</v>
      </c>
      <c r="Y611" s="191" t="e">
        <f>IF(MATCH(_xlfn.NUMBERVALUE('DDB Request'!C620),Table2[[SpeedType ]],0),"No","")</f>
        <v>#N/A</v>
      </c>
    </row>
    <row r="612" spans="21:25">
      <c r="U612">
        <v>11006107</v>
      </c>
      <c r="V612" t="s">
        <v>985</v>
      </c>
      <c r="W612" s="126" t="s">
        <v>555</v>
      </c>
      <c r="X612" s="181">
        <f>_xlfn.NUMBERVALUE('DDB Request'!C621)</f>
        <v>0</v>
      </c>
      <c r="Y612" s="191" t="e">
        <f>IF(MATCH(_xlfn.NUMBERVALUE('DDB Request'!C621),Table2[[SpeedType ]],0),"No","")</f>
        <v>#N/A</v>
      </c>
    </row>
    <row r="613" spans="21:25">
      <c r="U613">
        <v>11006157</v>
      </c>
      <c r="V613" t="s">
        <v>986</v>
      </c>
      <c r="W613" s="126" t="s">
        <v>555</v>
      </c>
      <c r="X613" s="181">
        <f>_xlfn.NUMBERVALUE('DDB Request'!C622)</f>
        <v>0</v>
      </c>
      <c r="Y613" s="191" t="e">
        <f>IF(MATCH(_xlfn.NUMBERVALUE('DDB Request'!C622),Table2[[SpeedType ]],0),"No","")</f>
        <v>#N/A</v>
      </c>
    </row>
    <row r="614" spans="21:25">
      <c r="U614">
        <v>11006736</v>
      </c>
      <c r="V614" t="s">
        <v>987</v>
      </c>
      <c r="W614" s="126" t="s">
        <v>555</v>
      </c>
      <c r="X614" s="181">
        <f>_xlfn.NUMBERVALUE('DDB Request'!C623)</f>
        <v>0</v>
      </c>
      <c r="Y614" s="191" t="e">
        <f>IF(MATCH(_xlfn.NUMBERVALUE('DDB Request'!C623),Table2[[SpeedType ]],0),"No","")</f>
        <v>#N/A</v>
      </c>
    </row>
    <row r="615" spans="21:25">
      <c r="U615">
        <v>11053239</v>
      </c>
      <c r="V615" t="s">
        <v>988</v>
      </c>
      <c r="W615" s="126" t="s">
        <v>555</v>
      </c>
      <c r="X615" s="181">
        <f>_xlfn.NUMBERVALUE('DDB Request'!C624)</f>
        <v>0</v>
      </c>
      <c r="Y615" s="191" t="e">
        <f>IF(MATCH(_xlfn.NUMBERVALUE('DDB Request'!C624),Table2[[SpeedType ]],0),"No","")</f>
        <v>#N/A</v>
      </c>
    </row>
    <row r="616" spans="21:25">
      <c r="U616">
        <v>11057550</v>
      </c>
      <c r="V616" t="s">
        <v>989</v>
      </c>
      <c r="W616" s="126" t="s">
        <v>555</v>
      </c>
      <c r="X616" s="181">
        <f>_xlfn.NUMBERVALUE('DDB Request'!C625)</f>
        <v>0</v>
      </c>
      <c r="Y616" s="191" t="e">
        <f>IF(MATCH(_xlfn.NUMBERVALUE('DDB Request'!C625),Table2[[SpeedType ]],0),"No","")</f>
        <v>#N/A</v>
      </c>
    </row>
    <row r="617" spans="21:25">
      <c r="U617">
        <v>11067420</v>
      </c>
      <c r="V617" t="s">
        <v>990</v>
      </c>
      <c r="W617" s="126" t="s">
        <v>555</v>
      </c>
      <c r="X617" s="181">
        <f>_xlfn.NUMBERVALUE('DDB Request'!C626)</f>
        <v>0</v>
      </c>
      <c r="Y617" s="191" t="e">
        <f>IF(MATCH(_xlfn.NUMBERVALUE('DDB Request'!C626),Table2[[SpeedType ]],0),"No","")</f>
        <v>#N/A</v>
      </c>
    </row>
    <row r="618" spans="21:25">
      <c r="U618">
        <v>11067452</v>
      </c>
      <c r="V618" t="s">
        <v>991</v>
      </c>
      <c r="W618" s="126" t="s">
        <v>555</v>
      </c>
      <c r="X618" s="181">
        <f>_xlfn.NUMBERVALUE('DDB Request'!C627)</f>
        <v>0</v>
      </c>
      <c r="Y618" s="191" t="e">
        <f>IF(MATCH(_xlfn.NUMBERVALUE('DDB Request'!C627),Table2[[SpeedType ]],0),"No","")</f>
        <v>#N/A</v>
      </c>
    </row>
    <row r="619" spans="21:25">
      <c r="U619">
        <v>11079159</v>
      </c>
      <c r="V619" t="s">
        <v>992</v>
      </c>
      <c r="W619" s="126" t="s">
        <v>555</v>
      </c>
      <c r="X619" s="181">
        <f>_xlfn.NUMBERVALUE('DDB Request'!C628)</f>
        <v>0</v>
      </c>
      <c r="Y619" s="191" t="e">
        <f>IF(MATCH(_xlfn.NUMBERVALUE('DDB Request'!C628),Table2[[SpeedType ]],0),"No","")</f>
        <v>#N/A</v>
      </c>
    </row>
    <row r="620" spans="21:25">
      <c r="U620">
        <v>11002438</v>
      </c>
      <c r="V620" t="s">
        <v>993</v>
      </c>
      <c r="W620" s="126" t="s">
        <v>555</v>
      </c>
      <c r="X620" s="181">
        <f>_xlfn.NUMBERVALUE('DDB Request'!C629)</f>
        <v>0</v>
      </c>
      <c r="Y620" s="191" t="e">
        <f>IF(MATCH(_xlfn.NUMBERVALUE('DDB Request'!C629),Table2[[SpeedType ]],0),"No","")</f>
        <v>#N/A</v>
      </c>
    </row>
    <row r="621" spans="21:25">
      <c r="U621">
        <v>11003568</v>
      </c>
      <c r="V621" t="s">
        <v>994</v>
      </c>
      <c r="W621" s="126" t="s">
        <v>555</v>
      </c>
      <c r="X621" s="181">
        <f>_xlfn.NUMBERVALUE('DDB Request'!C630)</f>
        <v>0</v>
      </c>
      <c r="Y621" s="191" t="e">
        <f>IF(MATCH(_xlfn.NUMBERVALUE('DDB Request'!C630),Table2[[SpeedType ]],0),"No","")</f>
        <v>#N/A</v>
      </c>
    </row>
    <row r="622" spans="21:25">
      <c r="U622">
        <v>11003657</v>
      </c>
      <c r="V622" t="s">
        <v>995</v>
      </c>
      <c r="W622" s="126" t="s">
        <v>555</v>
      </c>
      <c r="X622" s="181">
        <f>_xlfn.NUMBERVALUE('DDB Request'!C631)</f>
        <v>0</v>
      </c>
      <c r="Y622" s="191" t="e">
        <f>IF(MATCH(_xlfn.NUMBERVALUE('DDB Request'!C631),Table2[[SpeedType ]],0),"No","")</f>
        <v>#N/A</v>
      </c>
    </row>
    <row r="623" spans="21:25">
      <c r="U623">
        <v>11004825</v>
      </c>
      <c r="V623" t="s">
        <v>996</v>
      </c>
      <c r="W623" s="126" t="s">
        <v>555</v>
      </c>
      <c r="X623" s="181">
        <f>_xlfn.NUMBERVALUE('DDB Request'!C632)</f>
        <v>0</v>
      </c>
      <c r="Y623" s="191" t="e">
        <f>IF(MATCH(_xlfn.NUMBERVALUE('DDB Request'!C632),Table2[[SpeedType ]],0),"No","")</f>
        <v>#N/A</v>
      </c>
    </row>
    <row r="624" spans="21:25">
      <c r="U624">
        <v>11006039</v>
      </c>
      <c r="V624" t="s">
        <v>997</v>
      </c>
      <c r="W624" s="126" t="s">
        <v>555</v>
      </c>
      <c r="X624" s="181">
        <f>_xlfn.NUMBERVALUE('DDB Request'!C633)</f>
        <v>0</v>
      </c>
      <c r="Y624" s="191" t="e">
        <f>IF(MATCH(_xlfn.NUMBERVALUE('DDB Request'!C633),Table2[[SpeedType ]],0),"No","")</f>
        <v>#N/A</v>
      </c>
    </row>
    <row r="625" spans="21:25">
      <c r="U625">
        <v>11006146</v>
      </c>
      <c r="V625" t="s">
        <v>998</v>
      </c>
      <c r="W625" s="126" t="s">
        <v>555</v>
      </c>
      <c r="X625" s="181">
        <f>_xlfn.NUMBERVALUE('DDB Request'!C634)</f>
        <v>0</v>
      </c>
      <c r="Y625" s="191" t="e">
        <f>IF(MATCH(_xlfn.NUMBERVALUE('DDB Request'!C634),Table2[[SpeedType ]],0),"No","")</f>
        <v>#N/A</v>
      </c>
    </row>
    <row r="626" spans="21:25">
      <c r="U626">
        <v>11006757</v>
      </c>
      <c r="V626" t="s">
        <v>999</v>
      </c>
      <c r="W626" s="126" t="s">
        <v>555</v>
      </c>
      <c r="X626" s="181">
        <f>_xlfn.NUMBERVALUE('DDB Request'!C635)</f>
        <v>0</v>
      </c>
      <c r="Y626" s="191" t="e">
        <f>IF(MATCH(_xlfn.NUMBERVALUE('DDB Request'!C635),Table2[[SpeedType ]],0),"No","")</f>
        <v>#N/A</v>
      </c>
    </row>
    <row r="627" spans="21:25">
      <c r="U627">
        <v>11007745</v>
      </c>
      <c r="V627" t="s">
        <v>1000</v>
      </c>
      <c r="W627" s="126" t="s">
        <v>555</v>
      </c>
      <c r="X627" s="181">
        <f>_xlfn.NUMBERVALUE('DDB Request'!C636)</f>
        <v>0</v>
      </c>
      <c r="Y627" s="191" t="e">
        <f>IF(MATCH(_xlfn.NUMBERVALUE('DDB Request'!C636),Table2[[SpeedType ]],0),"No","")</f>
        <v>#N/A</v>
      </c>
    </row>
    <row r="628" spans="21:25">
      <c r="U628">
        <v>11014945</v>
      </c>
      <c r="V628" t="s">
        <v>1001</v>
      </c>
      <c r="W628" s="126" t="s">
        <v>555</v>
      </c>
      <c r="X628" s="181">
        <f>_xlfn.NUMBERVALUE('DDB Request'!C637)</f>
        <v>0</v>
      </c>
      <c r="Y628" s="191" t="e">
        <f>IF(MATCH(_xlfn.NUMBERVALUE('DDB Request'!C637),Table2[[SpeedType ]],0),"No","")</f>
        <v>#N/A</v>
      </c>
    </row>
    <row r="629" spans="21:25">
      <c r="U629">
        <v>11041390</v>
      </c>
      <c r="V629" t="s">
        <v>753</v>
      </c>
      <c r="W629" s="126" t="s">
        <v>555</v>
      </c>
      <c r="X629" s="181">
        <f>_xlfn.NUMBERVALUE('DDB Request'!C638)</f>
        <v>0</v>
      </c>
      <c r="Y629" s="191" t="e">
        <f>IF(MATCH(_xlfn.NUMBERVALUE('DDB Request'!C638),Table2[[SpeedType ]],0),"No","")</f>
        <v>#N/A</v>
      </c>
    </row>
    <row r="630" spans="21:25">
      <c r="U630">
        <v>11041391</v>
      </c>
      <c r="V630" t="s">
        <v>1002</v>
      </c>
      <c r="W630" s="126" t="s">
        <v>555</v>
      </c>
      <c r="X630" s="181">
        <f>_xlfn.NUMBERVALUE('DDB Request'!C639)</f>
        <v>0</v>
      </c>
      <c r="Y630" s="191" t="e">
        <f>IF(MATCH(_xlfn.NUMBERVALUE('DDB Request'!C639),Table2[[SpeedType ]],0),"No","")</f>
        <v>#N/A</v>
      </c>
    </row>
    <row r="631" spans="21:25">
      <c r="U631">
        <v>11047431</v>
      </c>
      <c r="V631" t="s">
        <v>1003</v>
      </c>
      <c r="W631" s="126" t="s">
        <v>555</v>
      </c>
      <c r="X631" s="181">
        <f>_xlfn.NUMBERVALUE('DDB Request'!C640)</f>
        <v>0</v>
      </c>
      <c r="Y631" s="191" t="e">
        <f>IF(MATCH(_xlfn.NUMBERVALUE('DDB Request'!C640),Table2[[SpeedType ]],0),"No","")</f>
        <v>#N/A</v>
      </c>
    </row>
    <row r="632" spans="21:25">
      <c r="U632">
        <v>11078944</v>
      </c>
      <c r="V632" t="s">
        <v>1004</v>
      </c>
      <c r="W632" s="126" t="s">
        <v>555</v>
      </c>
      <c r="X632" s="181">
        <f>_xlfn.NUMBERVALUE('DDB Request'!C641)</f>
        <v>0</v>
      </c>
      <c r="Y632" s="191" t="e">
        <f>IF(MATCH(_xlfn.NUMBERVALUE('DDB Request'!C641),Table2[[SpeedType ]],0),"No","")</f>
        <v>#N/A</v>
      </c>
    </row>
    <row r="633" spans="21:25">
      <c r="U633">
        <v>11079078</v>
      </c>
      <c r="V633" t="s">
        <v>1005</v>
      </c>
      <c r="W633" s="126" t="s">
        <v>555</v>
      </c>
      <c r="X633" s="181">
        <f>_xlfn.NUMBERVALUE('DDB Request'!C642)</f>
        <v>0</v>
      </c>
      <c r="Y633" s="191" t="e">
        <f>IF(MATCH(_xlfn.NUMBERVALUE('DDB Request'!C642),Table2[[SpeedType ]],0),"No","")</f>
        <v>#N/A</v>
      </c>
    </row>
    <row r="634" spans="21:25">
      <c r="U634">
        <v>11002838</v>
      </c>
      <c r="V634" t="s">
        <v>1006</v>
      </c>
      <c r="W634" s="126" t="s">
        <v>555</v>
      </c>
      <c r="X634" s="181">
        <f>_xlfn.NUMBERVALUE('DDB Request'!C643)</f>
        <v>0</v>
      </c>
      <c r="Y634" s="191" t="e">
        <f>IF(MATCH(_xlfn.NUMBERVALUE('DDB Request'!C643),Table2[[SpeedType ]],0),"No","")</f>
        <v>#N/A</v>
      </c>
    </row>
    <row r="635" spans="21:25">
      <c r="U635">
        <v>11003061</v>
      </c>
      <c r="V635" t="s">
        <v>1007</v>
      </c>
      <c r="W635" s="126" t="s">
        <v>555</v>
      </c>
      <c r="X635" s="181">
        <f>_xlfn.NUMBERVALUE('DDB Request'!C644)</f>
        <v>0</v>
      </c>
      <c r="Y635" s="191" t="e">
        <f>IF(MATCH(_xlfn.NUMBERVALUE('DDB Request'!C644),Table2[[SpeedType ]],0),"No","")</f>
        <v>#N/A</v>
      </c>
    </row>
    <row r="636" spans="21:25">
      <c r="U636">
        <v>11003465</v>
      </c>
      <c r="V636" t="s">
        <v>1008</v>
      </c>
      <c r="W636" s="126" t="s">
        <v>555</v>
      </c>
      <c r="X636" s="181">
        <f>_xlfn.NUMBERVALUE('DDB Request'!C645)</f>
        <v>0</v>
      </c>
      <c r="Y636" s="191" t="e">
        <f>IF(MATCH(_xlfn.NUMBERVALUE('DDB Request'!C645),Table2[[SpeedType ]],0),"No","")</f>
        <v>#N/A</v>
      </c>
    </row>
    <row r="637" spans="21:25">
      <c r="U637">
        <v>11003467</v>
      </c>
      <c r="V637" t="s">
        <v>1009</v>
      </c>
      <c r="W637" s="126" t="s">
        <v>555</v>
      </c>
      <c r="X637" s="181">
        <f>_xlfn.NUMBERVALUE('DDB Request'!C646)</f>
        <v>0</v>
      </c>
      <c r="Y637" s="191" t="e">
        <f>IF(MATCH(_xlfn.NUMBERVALUE('DDB Request'!C646),Table2[[SpeedType ]],0),"No","")</f>
        <v>#N/A</v>
      </c>
    </row>
    <row r="638" spans="21:25">
      <c r="U638">
        <v>11006033</v>
      </c>
      <c r="V638" t="s">
        <v>1010</v>
      </c>
      <c r="W638" s="126" t="s">
        <v>555</v>
      </c>
      <c r="X638" s="181">
        <f>_xlfn.NUMBERVALUE('DDB Request'!C647)</f>
        <v>0</v>
      </c>
      <c r="Y638" s="191" t="e">
        <f>IF(MATCH(_xlfn.NUMBERVALUE('DDB Request'!C647),Table2[[SpeedType ]],0),"No","")</f>
        <v>#N/A</v>
      </c>
    </row>
    <row r="639" spans="21:25">
      <c r="U639">
        <v>11006752</v>
      </c>
      <c r="V639" t="s">
        <v>1011</v>
      </c>
      <c r="W639" s="126" t="s">
        <v>555</v>
      </c>
      <c r="X639" s="181">
        <f>_xlfn.NUMBERVALUE('DDB Request'!C648)</f>
        <v>0</v>
      </c>
      <c r="Y639" s="191" t="e">
        <f>IF(MATCH(_xlfn.NUMBERVALUE('DDB Request'!C648),Table2[[SpeedType ]],0),"No","")</f>
        <v>#N/A</v>
      </c>
    </row>
    <row r="640" spans="21:25">
      <c r="U640">
        <v>11033435</v>
      </c>
      <c r="V640" t="s">
        <v>1012</v>
      </c>
      <c r="W640" s="126" t="s">
        <v>555</v>
      </c>
      <c r="X640" s="181">
        <f>_xlfn.NUMBERVALUE('DDB Request'!C649)</f>
        <v>0</v>
      </c>
      <c r="Y640" s="191" t="e">
        <f>IF(MATCH(_xlfn.NUMBERVALUE('DDB Request'!C649),Table2[[SpeedType ]],0),"No","")</f>
        <v>#N/A</v>
      </c>
    </row>
    <row r="641" spans="21:25">
      <c r="U641">
        <v>11033438</v>
      </c>
      <c r="V641" t="s">
        <v>1013</v>
      </c>
      <c r="W641" s="126" t="s">
        <v>555</v>
      </c>
      <c r="X641" s="181">
        <f>_xlfn.NUMBERVALUE('DDB Request'!C650)</f>
        <v>0</v>
      </c>
      <c r="Y641" s="191" t="e">
        <f>IF(MATCH(_xlfn.NUMBERVALUE('DDB Request'!C650),Table2[[SpeedType ]],0),"No","")</f>
        <v>#N/A</v>
      </c>
    </row>
    <row r="642" spans="21:25">
      <c r="U642">
        <v>11073523</v>
      </c>
      <c r="V642" t="s">
        <v>1014</v>
      </c>
      <c r="W642" s="126" t="s">
        <v>555</v>
      </c>
      <c r="X642" s="181">
        <f>_xlfn.NUMBERVALUE('DDB Request'!C651)</f>
        <v>0</v>
      </c>
      <c r="Y642" s="191" t="e">
        <f>IF(MATCH(_xlfn.NUMBERVALUE('DDB Request'!C651),Table2[[SpeedType ]],0),"No","")</f>
        <v>#N/A</v>
      </c>
    </row>
    <row r="643" spans="21:25">
      <c r="U643">
        <v>11086260</v>
      </c>
      <c r="V643" t="s">
        <v>1015</v>
      </c>
      <c r="W643" s="126" t="s">
        <v>555</v>
      </c>
      <c r="X643" s="181">
        <f>_xlfn.NUMBERVALUE('DDB Request'!C652)</f>
        <v>0</v>
      </c>
      <c r="Y643" s="191" t="e">
        <f>IF(MATCH(_xlfn.NUMBERVALUE('DDB Request'!C652),Table2[[SpeedType ]],0),"No","")</f>
        <v>#N/A</v>
      </c>
    </row>
    <row r="644" spans="21:25">
      <c r="U644">
        <v>11001632</v>
      </c>
      <c r="V644" t="s">
        <v>1016</v>
      </c>
      <c r="W644" s="126" t="s">
        <v>555</v>
      </c>
      <c r="X644" s="181">
        <f>_xlfn.NUMBERVALUE('DDB Request'!C653)</f>
        <v>0</v>
      </c>
      <c r="Y644" s="191" t="e">
        <f>IF(MATCH(_xlfn.NUMBERVALUE('DDB Request'!C653),Table2[[SpeedType ]],0),"No","")</f>
        <v>#N/A</v>
      </c>
    </row>
    <row r="645" spans="21:25">
      <c r="U645">
        <v>11003029</v>
      </c>
      <c r="V645" t="s">
        <v>1017</v>
      </c>
      <c r="W645" s="126" t="s">
        <v>555</v>
      </c>
      <c r="X645" s="181">
        <f>_xlfn.NUMBERVALUE('DDB Request'!C654)</f>
        <v>0</v>
      </c>
      <c r="Y645" s="191" t="e">
        <f>IF(MATCH(_xlfn.NUMBERVALUE('DDB Request'!C654),Table2[[SpeedType ]],0),"No","")</f>
        <v>#N/A</v>
      </c>
    </row>
    <row r="646" spans="21:25">
      <c r="U646">
        <v>11004464</v>
      </c>
      <c r="V646" t="s">
        <v>1018</v>
      </c>
      <c r="W646" s="126" t="s">
        <v>555</v>
      </c>
      <c r="X646" s="181">
        <f>_xlfn.NUMBERVALUE('DDB Request'!C655)</f>
        <v>0</v>
      </c>
      <c r="Y646" s="191" t="e">
        <f>IF(MATCH(_xlfn.NUMBERVALUE('DDB Request'!C655),Table2[[SpeedType ]],0),"No","")</f>
        <v>#N/A</v>
      </c>
    </row>
    <row r="647" spans="21:25">
      <c r="U647">
        <v>11005145</v>
      </c>
      <c r="V647" t="s">
        <v>1019</v>
      </c>
      <c r="W647" s="126" t="s">
        <v>555</v>
      </c>
      <c r="X647" s="181">
        <f>_xlfn.NUMBERVALUE('DDB Request'!C656)</f>
        <v>0</v>
      </c>
      <c r="Y647" s="191" t="e">
        <f>IF(MATCH(_xlfn.NUMBERVALUE('DDB Request'!C656),Table2[[SpeedType ]],0),"No","")</f>
        <v>#N/A</v>
      </c>
    </row>
    <row r="648" spans="21:25">
      <c r="U648">
        <v>11006097</v>
      </c>
      <c r="V648" t="s">
        <v>1020</v>
      </c>
      <c r="W648" s="126" t="s">
        <v>555</v>
      </c>
      <c r="X648" s="181">
        <f>_xlfn.NUMBERVALUE('DDB Request'!C657)</f>
        <v>0</v>
      </c>
      <c r="Y648" s="191" t="e">
        <f>IF(MATCH(_xlfn.NUMBERVALUE('DDB Request'!C657),Table2[[SpeedType ]],0),"No","")</f>
        <v>#N/A</v>
      </c>
    </row>
    <row r="649" spans="21:25">
      <c r="U649">
        <v>11006230</v>
      </c>
      <c r="V649" t="s">
        <v>1021</v>
      </c>
      <c r="W649" s="126" t="s">
        <v>555</v>
      </c>
      <c r="X649" s="181">
        <f>_xlfn.NUMBERVALUE('DDB Request'!C658)</f>
        <v>0</v>
      </c>
      <c r="Y649" s="191" t="e">
        <f>IF(MATCH(_xlfn.NUMBERVALUE('DDB Request'!C658),Table2[[SpeedType ]],0),"No","")</f>
        <v>#N/A</v>
      </c>
    </row>
    <row r="650" spans="21:25">
      <c r="U650">
        <v>11053240</v>
      </c>
      <c r="V650" t="s">
        <v>1022</v>
      </c>
      <c r="W650" s="126" t="s">
        <v>555</v>
      </c>
      <c r="X650" s="181">
        <f>_xlfn.NUMBERVALUE('DDB Request'!C659)</f>
        <v>0</v>
      </c>
      <c r="Y650" s="191" t="e">
        <f>IF(MATCH(_xlfn.NUMBERVALUE('DDB Request'!C659),Table2[[SpeedType ]],0),"No","")</f>
        <v>#N/A</v>
      </c>
    </row>
    <row r="651" spans="21:25">
      <c r="U651">
        <v>11061037</v>
      </c>
      <c r="V651" t="s">
        <v>1023</v>
      </c>
      <c r="W651" s="126" t="s">
        <v>555</v>
      </c>
      <c r="X651" s="181">
        <f>_xlfn.NUMBERVALUE('DDB Request'!C660)</f>
        <v>0</v>
      </c>
      <c r="Y651" s="191" t="e">
        <f>IF(MATCH(_xlfn.NUMBERVALUE('DDB Request'!C660),Table2[[SpeedType ]],0),"No","")</f>
        <v>#N/A</v>
      </c>
    </row>
    <row r="652" spans="21:25">
      <c r="U652">
        <v>11068369</v>
      </c>
      <c r="V652" t="s">
        <v>1024</v>
      </c>
      <c r="W652" s="126" t="s">
        <v>555</v>
      </c>
      <c r="X652" s="181">
        <f>_xlfn.NUMBERVALUE('DDB Request'!C661)</f>
        <v>0</v>
      </c>
      <c r="Y652" s="191" t="e">
        <f>IF(MATCH(_xlfn.NUMBERVALUE('DDB Request'!C661),Table2[[SpeedType ]],0),"No","")</f>
        <v>#N/A</v>
      </c>
    </row>
    <row r="653" spans="21:25">
      <c r="U653">
        <v>11073633</v>
      </c>
      <c r="V653" t="s">
        <v>1025</v>
      </c>
      <c r="W653" s="126" t="s">
        <v>555</v>
      </c>
      <c r="X653" s="181">
        <f>_xlfn.NUMBERVALUE('DDB Request'!C662)</f>
        <v>0</v>
      </c>
      <c r="Y653" s="191" t="e">
        <f>IF(MATCH(_xlfn.NUMBERVALUE('DDB Request'!C662),Table2[[SpeedType ]],0),"No","")</f>
        <v>#N/A</v>
      </c>
    </row>
    <row r="654" spans="21:25">
      <c r="U654">
        <v>11078994</v>
      </c>
      <c r="V654" t="s">
        <v>1026</v>
      </c>
      <c r="W654" s="126" t="s">
        <v>555</v>
      </c>
      <c r="X654" s="181">
        <f>_xlfn.NUMBERVALUE('DDB Request'!C663)</f>
        <v>0</v>
      </c>
      <c r="Y654" s="191" t="e">
        <f>IF(MATCH(_xlfn.NUMBERVALUE('DDB Request'!C663),Table2[[SpeedType ]],0),"No","")</f>
        <v>#N/A</v>
      </c>
    </row>
    <row r="655" spans="21:25">
      <c r="U655">
        <v>11079003</v>
      </c>
      <c r="V655" t="s">
        <v>1027</v>
      </c>
      <c r="W655" s="126" t="s">
        <v>555</v>
      </c>
      <c r="X655" s="181">
        <f>_xlfn.NUMBERVALUE('DDB Request'!C664)</f>
        <v>0</v>
      </c>
      <c r="Y655" s="191" t="e">
        <f>IF(MATCH(_xlfn.NUMBERVALUE('DDB Request'!C664),Table2[[SpeedType ]],0),"No","")</f>
        <v>#N/A</v>
      </c>
    </row>
    <row r="656" spans="21:25">
      <c r="U656">
        <v>11086903</v>
      </c>
      <c r="V656" t="s">
        <v>1028</v>
      </c>
      <c r="W656" s="126" t="s">
        <v>555</v>
      </c>
      <c r="X656" s="181">
        <f>_xlfn.NUMBERVALUE('DDB Request'!C665)</f>
        <v>0</v>
      </c>
      <c r="Y656" s="191" t="e">
        <f>IF(MATCH(_xlfn.NUMBERVALUE('DDB Request'!C665),Table2[[SpeedType ]],0),"No","")</f>
        <v>#N/A</v>
      </c>
    </row>
    <row r="657" spans="21:25">
      <c r="U657">
        <v>11001221</v>
      </c>
      <c r="V657" t="s">
        <v>1029</v>
      </c>
      <c r="W657" s="126" t="s">
        <v>555</v>
      </c>
      <c r="X657" s="181">
        <f>_xlfn.NUMBERVALUE('DDB Request'!C666)</f>
        <v>0</v>
      </c>
      <c r="Y657" s="191" t="e">
        <f>IF(MATCH(_xlfn.NUMBERVALUE('DDB Request'!C666),Table2[[SpeedType ]],0),"No","")</f>
        <v>#N/A</v>
      </c>
    </row>
    <row r="658" spans="21:25">
      <c r="U658">
        <v>11003455</v>
      </c>
      <c r="V658" t="s">
        <v>1030</v>
      </c>
      <c r="W658" s="126" t="s">
        <v>555</v>
      </c>
      <c r="X658" s="181">
        <f>_xlfn.NUMBERVALUE('DDB Request'!C667)</f>
        <v>0</v>
      </c>
      <c r="Y658" s="191" t="e">
        <f>IF(MATCH(_xlfn.NUMBERVALUE('DDB Request'!C667),Table2[[SpeedType ]],0),"No","")</f>
        <v>#N/A</v>
      </c>
    </row>
    <row r="659" spans="21:25">
      <c r="U659">
        <v>11003576</v>
      </c>
      <c r="V659" t="s">
        <v>1031</v>
      </c>
      <c r="W659" s="126" t="s">
        <v>555</v>
      </c>
      <c r="X659" s="181">
        <f>_xlfn.NUMBERVALUE('DDB Request'!C668)</f>
        <v>0</v>
      </c>
      <c r="Y659" s="191" t="e">
        <f>IF(MATCH(_xlfn.NUMBERVALUE('DDB Request'!C668),Table2[[SpeedType ]],0),"No","")</f>
        <v>#N/A</v>
      </c>
    </row>
    <row r="660" spans="21:25">
      <c r="U660">
        <v>11004819</v>
      </c>
      <c r="V660" t="s">
        <v>1032</v>
      </c>
      <c r="W660" s="126" t="s">
        <v>555</v>
      </c>
      <c r="X660" s="181">
        <f>_xlfn.NUMBERVALUE('DDB Request'!C669)</f>
        <v>0</v>
      </c>
      <c r="Y660" s="191" t="e">
        <f>IF(MATCH(_xlfn.NUMBERVALUE('DDB Request'!C669),Table2[[SpeedType ]],0),"No","")</f>
        <v>#N/A</v>
      </c>
    </row>
    <row r="661" spans="21:25">
      <c r="U661">
        <v>11006043</v>
      </c>
      <c r="V661" t="s">
        <v>1033</v>
      </c>
      <c r="W661" s="126" t="s">
        <v>555</v>
      </c>
      <c r="X661" s="181">
        <f>_xlfn.NUMBERVALUE('DDB Request'!C670)</f>
        <v>0</v>
      </c>
      <c r="Y661" s="191" t="e">
        <f>IF(MATCH(_xlfn.NUMBERVALUE('DDB Request'!C670),Table2[[SpeedType ]],0),"No","")</f>
        <v>#N/A</v>
      </c>
    </row>
    <row r="662" spans="21:25">
      <c r="U662">
        <v>11014907</v>
      </c>
      <c r="V662" t="s">
        <v>1034</v>
      </c>
      <c r="W662" s="126" t="s">
        <v>555</v>
      </c>
      <c r="X662" s="181">
        <f>_xlfn.NUMBERVALUE('DDB Request'!C671)</f>
        <v>0</v>
      </c>
      <c r="Y662" s="191" t="e">
        <f>IF(MATCH(_xlfn.NUMBERVALUE('DDB Request'!C671),Table2[[SpeedType ]],0),"No","")</f>
        <v>#N/A</v>
      </c>
    </row>
    <row r="663" spans="21:25">
      <c r="U663">
        <v>11040777</v>
      </c>
      <c r="V663" t="s">
        <v>1035</v>
      </c>
      <c r="W663" s="126" t="s">
        <v>555</v>
      </c>
      <c r="X663" s="181">
        <f>_xlfn.NUMBERVALUE('DDB Request'!C672)</f>
        <v>0</v>
      </c>
      <c r="Y663" s="191" t="e">
        <f>IF(MATCH(_xlfn.NUMBERVALUE('DDB Request'!C672),Table2[[SpeedType ]],0),"No","")</f>
        <v>#N/A</v>
      </c>
    </row>
    <row r="664" spans="21:25">
      <c r="U664">
        <v>11041828</v>
      </c>
      <c r="V664" t="s">
        <v>1036</v>
      </c>
      <c r="W664" s="126" t="s">
        <v>555</v>
      </c>
      <c r="X664" s="181">
        <f>_xlfn.NUMBERVALUE('DDB Request'!C673)</f>
        <v>0</v>
      </c>
      <c r="Y664" s="191" t="e">
        <f>IF(MATCH(_xlfn.NUMBERVALUE('DDB Request'!C673),Table2[[SpeedType ]],0),"No","")</f>
        <v>#N/A</v>
      </c>
    </row>
    <row r="665" spans="21:25">
      <c r="U665">
        <v>11056998</v>
      </c>
      <c r="V665" t="s">
        <v>1037</v>
      </c>
      <c r="W665" s="126" t="s">
        <v>555</v>
      </c>
      <c r="X665" s="181">
        <f>_xlfn.NUMBERVALUE('DDB Request'!C674)</f>
        <v>0</v>
      </c>
      <c r="Y665" s="191" t="e">
        <f>IF(MATCH(_xlfn.NUMBERVALUE('DDB Request'!C674),Table2[[SpeedType ]],0),"No","")</f>
        <v>#N/A</v>
      </c>
    </row>
    <row r="666" spans="21:25">
      <c r="U666">
        <v>11066846</v>
      </c>
      <c r="V666" t="s">
        <v>1038</v>
      </c>
      <c r="W666" s="126" t="s">
        <v>555</v>
      </c>
      <c r="X666" s="181">
        <f>_xlfn.NUMBERVALUE('DDB Request'!C675)</f>
        <v>0</v>
      </c>
      <c r="Y666" s="191" t="e">
        <f>IF(MATCH(_xlfn.NUMBERVALUE('DDB Request'!C675),Table2[[SpeedType ]],0),"No","")</f>
        <v>#N/A</v>
      </c>
    </row>
    <row r="667" spans="21:25">
      <c r="U667">
        <v>11086265</v>
      </c>
      <c r="V667" t="s">
        <v>1039</v>
      </c>
      <c r="W667" s="126" t="s">
        <v>555</v>
      </c>
      <c r="X667" s="181">
        <f>_xlfn.NUMBERVALUE('DDB Request'!C676)</f>
        <v>0</v>
      </c>
      <c r="Y667" s="191" t="e">
        <f>IF(MATCH(_xlfn.NUMBERVALUE('DDB Request'!C676),Table2[[SpeedType ]],0),"No","")</f>
        <v>#N/A</v>
      </c>
    </row>
    <row r="668" spans="21:25">
      <c r="U668">
        <v>11092334</v>
      </c>
      <c r="V668" t="s">
        <v>1040</v>
      </c>
      <c r="W668" s="126" t="s">
        <v>555</v>
      </c>
      <c r="X668" s="181">
        <f>_xlfn.NUMBERVALUE('DDB Request'!C677)</f>
        <v>0</v>
      </c>
      <c r="Y668" s="191" t="e">
        <f>IF(MATCH(_xlfn.NUMBERVALUE('DDB Request'!C677),Table2[[SpeedType ]],0),"No","")</f>
        <v>#N/A</v>
      </c>
    </row>
    <row r="669" spans="21:25">
      <c r="U669">
        <v>11033319</v>
      </c>
      <c r="V669" t="s">
        <v>1041</v>
      </c>
      <c r="W669" s="126" t="s">
        <v>555</v>
      </c>
      <c r="X669" s="181">
        <f>_xlfn.NUMBERVALUE('DDB Request'!C678)</f>
        <v>0</v>
      </c>
      <c r="Y669" s="191" t="e">
        <f>IF(MATCH(_xlfn.NUMBERVALUE('DDB Request'!C678),Table2[[SpeedType ]],0),"No","")</f>
        <v>#N/A</v>
      </c>
    </row>
    <row r="670" spans="21:25">
      <c r="U670">
        <v>11036994</v>
      </c>
      <c r="V670" t="s">
        <v>1042</v>
      </c>
      <c r="W670" s="126" t="s">
        <v>555</v>
      </c>
      <c r="X670" s="181">
        <f>_xlfn.NUMBERVALUE('DDB Request'!C679)</f>
        <v>0</v>
      </c>
      <c r="Y670" s="191" t="e">
        <f>IF(MATCH(_xlfn.NUMBERVALUE('DDB Request'!C679),Table2[[SpeedType ]],0),"No","")</f>
        <v>#N/A</v>
      </c>
    </row>
    <row r="671" spans="21:25">
      <c r="U671">
        <v>11003572</v>
      </c>
      <c r="V671" t="s">
        <v>1043</v>
      </c>
      <c r="W671" s="126" t="s">
        <v>555</v>
      </c>
      <c r="X671" s="181">
        <f>_xlfn.NUMBERVALUE('DDB Request'!C680)</f>
        <v>0</v>
      </c>
      <c r="Y671" s="191" t="e">
        <f>IF(MATCH(_xlfn.NUMBERVALUE('DDB Request'!C680),Table2[[SpeedType ]],0),"No","")</f>
        <v>#N/A</v>
      </c>
    </row>
    <row r="672" spans="21:25">
      <c r="U672">
        <v>11005164</v>
      </c>
      <c r="V672" t="s">
        <v>1044</v>
      </c>
      <c r="W672" s="126" t="s">
        <v>555</v>
      </c>
      <c r="X672" s="181">
        <f>_xlfn.NUMBERVALUE('DDB Request'!C681)</f>
        <v>0</v>
      </c>
      <c r="Y672" s="191" t="e">
        <f>IF(MATCH(_xlfn.NUMBERVALUE('DDB Request'!C681),Table2[[SpeedType ]],0),"No","")</f>
        <v>#N/A</v>
      </c>
    </row>
    <row r="673" spans="21:25">
      <c r="U673">
        <v>11005178</v>
      </c>
      <c r="V673" t="s">
        <v>1045</v>
      </c>
      <c r="W673" s="126" t="s">
        <v>555</v>
      </c>
      <c r="X673" s="181">
        <f>_xlfn.NUMBERVALUE('DDB Request'!C682)</f>
        <v>0</v>
      </c>
      <c r="Y673" s="191" t="e">
        <f>IF(MATCH(_xlfn.NUMBERVALUE('DDB Request'!C682),Table2[[SpeedType ]],0),"No","")</f>
        <v>#N/A</v>
      </c>
    </row>
    <row r="674" spans="21:25">
      <c r="U674">
        <v>11006047</v>
      </c>
      <c r="V674" t="s">
        <v>1046</v>
      </c>
      <c r="W674" s="126" t="s">
        <v>555</v>
      </c>
      <c r="X674" s="181">
        <f>_xlfn.NUMBERVALUE('DDB Request'!C683)</f>
        <v>0</v>
      </c>
      <c r="Y674" s="191" t="e">
        <f>IF(MATCH(_xlfn.NUMBERVALUE('DDB Request'!C683),Table2[[SpeedType ]],0),"No","")</f>
        <v>#N/A</v>
      </c>
    </row>
    <row r="675" spans="21:25">
      <c r="U675">
        <v>11006714</v>
      </c>
      <c r="V675" t="s">
        <v>1047</v>
      </c>
      <c r="W675" s="126" t="s">
        <v>555</v>
      </c>
      <c r="X675" s="181">
        <f>_xlfn.NUMBERVALUE('DDB Request'!C684)</f>
        <v>0</v>
      </c>
      <c r="Y675" s="191" t="e">
        <f>IF(MATCH(_xlfn.NUMBERVALUE('DDB Request'!C684),Table2[[SpeedType ]],0),"No","")</f>
        <v>#N/A</v>
      </c>
    </row>
    <row r="676" spans="21:25">
      <c r="U676">
        <v>11033340</v>
      </c>
      <c r="V676" t="s">
        <v>1048</v>
      </c>
      <c r="W676" s="126" t="s">
        <v>555</v>
      </c>
      <c r="X676" s="181">
        <f>_xlfn.NUMBERVALUE('DDB Request'!C685)</f>
        <v>0</v>
      </c>
      <c r="Y676" s="191" t="e">
        <f>IF(MATCH(_xlfn.NUMBERVALUE('DDB Request'!C685),Table2[[SpeedType ]],0),"No","")</f>
        <v>#N/A</v>
      </c>
    </row>
    <row r="677" spans="21:25">
      <c r="U677">
        <v>11033341</v>
      </c>
      <c r="V677" t="s">
        <v>1049</v>
      </c>
      <c r="W677" s="126" t="s">
        <v>555</v>
      </c>
      <c r="X677" s="181">
        <f>_xlfn.NUMBERVALUE('DDB Request'!C686)</f>
        <v>0</v>
      </c>
      <c r="Y677" s="191" t="e">
        <f>IF(MATCH(_xlfn.NUMBERVALUE('DDB Request'!C686),Table2[[SpeedType ]],0),"No","")</f>
        <v>#N/A</v>
      </c>
    </row>
    <row r="678" spans="21:25">
      <c r="U678">
        <v>11073547</v>
      </c>
      <c r="V678" t="s">
        <v>1050</v>
      </c>
      <c r="W678" s="126" t="s">
        <v>555</v>
      </c>
      <c r="X678" s="181">
        <f>_xlfn.NUMBERVALUE('DDB Request'!C687)</f>
        <v>0</v>
      </c>
      <c r="Y678" s="191" t="e">
        <f>IF(MATCH(_xlfn.NUMBERVALUE('DDB Request'!C687),Table2[[SpeedType ]],0),"No","")</f>
        <v>#N/A</v>
      </c>
    </row>
    <row r="679" spans="21:25">
      <c r="U679">
        <v>11073566</v>
      </c>
      <c r="V679" t="s">
        <v>1051</v>
      </c>
      <c r="W679" s="126" t="s">
        <v>555</v>
      </c>
      <c r="X679" s="181">
        <f>_xlfn.NUMBERVALUE('DDB Request'!C688)</f>
        <v>0</v>
      </c>
      <c r="Y679" s="191" t="e">
        <f>IF(MATCH(_xlfn.NUMBERVALUE('DDB Request'!C688),Table2[[SpeedType ]],0),"No","")</f>
        <v>#N/A</v>
      </c>
    </row>
    <row r="680" spans="21:25">
      <c r="U680">
        <v>11079065</v>
      </c>
      <c r="V680" t="s">
        <v>1052</v>
      </c>
      <c r="W680" s="126" t="s">
        <v>555</v>
      </c>
      <c r="X680" s="181">
        <f>_xlfn.NUMBERVALUE('DDB Request'!C689)</f>
        <v>0</v>
      </c>
      <c r="Y680" s="191" t="e">
        <f>IF(MATCH(_xlfn.NUMBERVALUE('DDB Request'!C689),Table2[[SpeedType ]],0),"No","")</f>
        <v>#N/A</v>
      </c>
    </row>
    <row r="681" spans="21:25">
      <c r="U681">
        <v>11080302</v>
      </c>
      <c r="V681" t="s">
        <v>1053</v>
      </c>
      <c r="W681" s="126" t="s">
        <v>555</v>
      </c>
      <c r="X681" s="181">
        <f>_xlfn.NUMBERVALUE('DDB Request'!C690)</f>
        <v>0</v>
      </c>
      <c r="Y681" s="191" t="e">
        <f>IF(MATCH(_xlfn.NUMBERVALUE('DDB Request'!C690),Table2[[SpeedType ]],0),"No","")</f>
        <v>#N/A</v>
      </c>
    </row>
    <row r="682" spans="21:25">
      <c r="U682">
        <v>11002422</v>
      </c>
      <c r="V682" t="s">
        <v>1054</v>
      </c>
      <c r="W682" s="126" t="s">
        <v>555</v>
      </c>
      <c r="X682" s="181">
        <f>_xlfn.NUMBERVALUE('DDB Request'!C691)</f>
        <v>0</v>
      </c>
      <c r="Y682" s="191" t="e">
        <f>IF(MATCH(_xlfn.NUMBERVALUE('DDB Request'!C691),Table2[[SpeedType ]],0),"No","")</f>
        <v>#N/A</v>
      </c>
    </row>
    <row r="683" spans="21:25">
      <c r="U683">
        <v>11003045</v>
      </c>
      <c r="V683" t="s">
        <v>1055</v>
      </c>
      <c r="W683" s="126" t="s">
        <v>555</v>
      </c>
      <c r="X683" s="181">
        <f>_xlfn.NUMBERVALUE('DDB Request'!C692)</f>
        <v>0</v>
      </c>
      <c r="Y683" s="191" t="e">
        <f>IF(MATCH(_xlfn.NUMBERVALUE('DDB Request'!C692),Table2[[SpeedType ]],0),"No","")</f>
        <v>#N/A</v>
      </c>
    </row>
    <row r="684" spans="21:25">
      <c r="U684">
        <v>11003059</v>
      </c>
      <c r="V684" t="s">
        <v>1056</v>
      </c>
      <c r="W684" s="126" t="s">
        <v>555</v>
      </c>
      <c r="X684" s="181">
        <f>_xlfn.NUMBERVALUE('DDB Request'!C693)</f>
        <v>0</v>
      </c>
      <c r="Y684" s="191" t="e">
        <f>IF(MATCH(_xlfn.NUMBERVALUE('DDB Request'!C693),Table2[[SpeedType ]],0),"No","")</f>
        <v>#N/A</v>
      </c>
    </row>
    <row r="685" spans="21:25">
      <c r="U685">
        <v>11003095</v>
      </c>
      <c r="V685" t="s">
        <v>1057</v>
      </c>
      <c r="W685" s="126" t="s">
        <v>555</v>
      </c>
      <c r="X685" s="181">
        <f>_xlfn.NUMBERVALUE('DDB Request'!C694)</f>
        <v>0</v>
      </c>
      <c r="Y685" s="191" t="e">
        <f>IF(MATCH(_xlfn.NUMBERVALUE('DDB Request'!C694),Table2[[SpeedType ]],0),"No","")</f>
        <v>#N/A</v>
      </c>
    </row>
    <row r="686" spans="21:25">
      <c r="U686">
        <v>11004782</v>
      </c>
      <c r="V686" t="s">
        <v>1058</v>
      </c>
      <c r="W686" s="126" t="s">
        <v>555</v>
      </c>
      <c r="X686" s="181">
        <f>_xlfn.NUMBERVALUE('DDB Request'!C695)</f>
        <v>0</v>
      </c>
      <c r="Y686" s="191" t="e">
        <f>IF(MATCH(_xlfn.NUMBERVALUE('DDB Request'!C695),Table2[[SpeedType ]],0),"No","")</f>
        <v>#N/A</v>
      </c>
    </row>
    <row r="687" spans="21:25">
      <c r="U687">
        <v>11007780</v>
      </c>
      <c r="V687" t="s">
        <v>1059</v>
      </c>
      <c r="W687" s="126" t="s">
        <v>555</v>
      </c>
      <c r="X687" s="181">
        <f>_xlfn.NUMBERVALUE('DDB Request'!C696)</f>
        <v>0</v>
      </c>
      <c r="Y687" s="191" t="e">
        <f>IF(MATCH(_xlfn.NUMBERVALUE('DDB Request'!C696),Table2[[SpeedType ]],0),"No","")</f>
        <v>#N/A</v>
      </c>
    </row>
    <row r="688" spans="21:25">
      <c r="U688">
        <v>11011226</v>
      </c>
      <c r="V688" t="s">
        <v>1060</v>
      </c>
      <c r="W688" s="126" t="s">
        <v>555</v>
      </c>
      <c r="X688" s="181">
        <f>_xlfn.NUMBERVALUE('DDB Request'!C697)</f>
        <v>0</v>
      </c>
      <c r="Y688" s="191" t="e">
        <f>IF(MATCH(_xlfn.NUMBERVALUE('DDB Request'!C697),Table2[[SpeedType ]],0),"No","")</f>
        <v>#N/A</v>
      </c>
    </row>
    <row r="689" spans="21:25">
      <c r="U689">
        <v>11017534</v>
      </c>
      <c r="V689" t="s">
        <v>1061</v>
      </c>
      <c r="W689" s="126" t="s">
        <v>555</v>
      </c>
      <c r="X689" s="181">
        <f>_xlfn.NUMBERVALUE('DDB Request'!C698)</f>
        <v>0</v>
      </c>
      <c r="Y689" s="191" t="e">
        <f>IF(MATCH(_xlfn.NUMBERVALUE('DDB Request'!C698),Table2[[SpeedType ]],0),"No","")</f>
        <v>#N/A</v>
      </c>
    </row>
    <row r="690" spans="21:25">
      <c r="U690">
        <v>11019133</v>
      </c>
      <c r="V690" t="s">
        <v>1062</v>
      </c>
      <c r="W690" s="126" t="s">
        <v>555</v>
      </c>
      <c r="X690" s="181">
        <f>_xlfn.NUMBERVALUE('DDB Request'!C699)</f>
        <v>0</v>
      </c>
      <c r="Y690" s="191" t="e">
        <f>IF(MATCH(_xlfn.NUMBERVALUE('DDB Request'!C699),Table2[[SpeedType ]],0),"No","")</f>
        <v>#N/A</v>
      </c>
    </row>
    <row r="691" spans="21:25">
      <c r="U691">
        <v>11086270</v>
      </c>
      <c r="V691" t="s">
        <v>1063</v>
      </c>
      <c r="W691" s="126" t="s">
        <v>555</v>
      </c>
      <c r="X691" s="181">
        <f>_xlfn.NUMBERVALUE('DDB Request'!C700)</f>
        <v>0</v>
      </c>
      <c r="Y691" s="191" t="e">
        <f>IF(MATCH(_xlfn.NUMBERVALUE('DDB Request'!C700),Table2[[SpeedType ]],0),"No","")</f>
        <v>#N/A</v>
      </c>
    </row>
    <row r="692" spans="21:25">
      <c r="U692">
        <v>11000186</v>
      </c>
      <c r="V692" t="s">
        <v>1064</v>
      </c>
      <c r="W692" s="126" t="s">
        <v>555</v>
      </c>
      <c r="X692" s="181">
        <f>_xlfn.NUMBERVALUE('DDB Request'!C701)</f>
        <v>0</v>
      </c>
      <c r="Y692" s="191" t="e">
        <f>IF(MATCH(_xlfn.NUMBERVALUE('DDB Request'!C701),Table2[[SpeedType ]],0),"No","")</f>
        <v>#N/A</v>
      </c>
    </row>
    <row r="693" spans="21:25">
      <c r="U693">
        <v>11002488</v>
      </c>
      <c r="V693" t="s">
        <v>1065</v>
      </c>
      <c r="W693" s="126" t="s">
        <v>555</v>
      </c>
      <c r="X693" s="181">
        <f>_xlfn.NUMBERVALUE('DDB Request'!C702)</f>
        <v>0</v>
      </c>
      <c r="Y693" s="191" t="e">
        <f>IF(MATCH(_xlfn.NUMBERVALUE('DDB Request'!C702),Table2[[SpeedType ]],0),"No","")</f>
        <v>#N/A</v>
      </c>
    </row>
    <row r="694" spans="21:25">
      <c r="U694">
        <v>11003642</v>
      </c>
      <c r="V694" t="s">
        <v>1066</v>
      </c>
      <c r="W694" s="126" t="s">
        <v>555</v>
      </c>
      <c r="X694" s="181">
        <f>_xlfn.NUMBERVALUE('DDB Request'!C703)</f>
        <v>0</v>
      </c>
      <c r="Y694" s="191" t="e">
        <f>IF(MATCH(_xlfn.NUMBERVALUE('DDB Request'!C703),Table2[[SpeedType ]],0),"No","")</f>
        <v>#N/A</v>
      </c>
    </row>
    <row r="695" spans="21:25">
      <c r="U695">
        <v>11004424</v>
      </c>
      <c r="V695" t="s">
        <v>1067</v>
      </c>
      <c r="W695" s="126" t="s">
        <v>555</v>
      </c>
      <c r="X695" s="181">
        <f>_xlfn.NUMBERVALUE('DDB Request'!C704)</f>
        <v>0</v>
      </c>
      <c r="Y695" s="191" t="e">
        <f>IF(MATCH(_xlfn.NUMBERVALUE('DDB Request'!C704),Table2[[SpeedType ]],0),"No","")</f>
        <v>#N/A</v>
      </c>
    </row>
    <row r="696" spans="21:25">
      <c r="U696">
        <v>11004426</v>
      </c>
      <c r="V696" t="s">
        <v>1068</v>
      </c>
      <c r="W696" s="126" t="s">
        <v>555</v>
      </c>
      <c r="X696" s="181">
        <f>_xlfn.NUMBERVALUE('DDB Request'!C705)</f>
        <v>0</v>
      </c>
      <c r="Y696" s="191" t="e">
        <f>IF(MATCH(_xlfn.NUMBERVALUE('DDB Request'!C705),Table2[[SpeedType ]],0),"No","")</f>
        <v>#N/A</v>
      </c>
    </row>
    <row r="697" spans="21:25">
      <c r="U697">
        <v>11005219</v>
      </c>
      <c r="V697" t="s">
        <v>1069</v>
      </c>
      <c r="W697" s="126" t="s">
        <v>555</v>
      </c>
      <c r="X697" s="181">
        <f>_xlfn.NUMBERVALUE('DDB Request'!C706)</f>
        <v>0</v>
      </c>
      <c r="Y697" s="191" t="e">
        <f>IF(MATCH(_xlfn.NUMBERVALUE('DDB Request'!C706),Table2[[SpeedType ]],0),"No","")</f>
        <v>#N/A</v>
      </c>
    </row>
    <row r="698" spans="21:25">
      <c r="U698">
        <v>11006159</v>
      </c>
      <c r="V698" t="s">
        <v>1070</v>
      </c>
      <c r="W698" s="126" t="s">
        <v>555</v>
      </c>
      <c r="X698" s="181">
        <f>_xlfn.NUMBERVALUE('DDB Request'!C707)</f>
        <v>0</v>
      </c>
      <c r="Y698" s="191" t="e">
        <f>IF(MATCH(_xlfn.NUMBERVALUE('DDB Request'!C707),Table2[[SpeedType ]],0),"No","")</f>
        <v>#N/A</v>
      </c>
    </row>
    <row r="699" spans="21:25">
      <c r="U699">
        <v>11007049</v>
      </c>
      <c r="V699" t="s">
        <v>1071</v>
      </c>
      <c r="W699" s="126" t="s">
        <v>555</v>
      </c>
      <c r="X699" s="181">
        <f>_xlfn.NUMBERVALUE('DDB Request'!C708)</f>
        <v>0</v>
      </c>
      <c r="Y699" s="191" t="e">
        <f>IF(MATCH(_xlfn.NUMBERVALUE('DDB Request'!C708),Table2[[SpeedType ]],0),"No","")</f>
        <v>#N/A</v>
      </c>
    </row>
    <row r="700" spans="21:25">
      <c r="U700">
        <v>11033307</v>
      </c>
      <c r="V700" t="s">
        <v>1072</v>
      </c>
      <c r="W700" s="126" t="s">
        <v>555</v>
      </c>
      <c r="X700" s="181">
        <f>_xlfn.NUMBERVALUE('DDB Request'!C709)</f>
        <v>0</v>
      </c>
      <c r="Y700" s="191" t="e">
        <f>IF(MATCH(_xlfn.NUMBERVALUE('DDB Request'!C709),Table2[[SpeedType ]],0),"No","")</f>
        <v>#N/A</v>
      </c>
    </row>
    <row r="701" spans="21:25">
      <c r="U701">
        <v>11033308</v>
      </c>
      <c r="V701" t="s">
        <v>1073</v>
      </c>
      <c r="W701" s="126" t="s">
        <v>555</v>
      </c>
      <c r="X701" s="181">
        <f>_xlfn.NUMBERVALUE('DDB Request'!C710)</f>
        <v>0</v>
      </c>
      <c r="Y701" s="191" t="e">
        <f>IF(MATCH(_xlfn.NUMBERVALUE('DDB Request'!C710),Table2[[SpeedType ]],0),"No","")</f>
        <v>#N/A</v>
      </c>
    </row>
    <row r="702" spans="21:25">
      <c r="U702">
        <v>11033309</v>
      </c>
      <c r="V702" t="s">
        <v>1074</v>
      </c>
      <c r="W702" s="126" t="s">
        <v>555</v>
      </c>
      <c r="X702" s="181">
        <f>_xlfn.NUMBERVALUE('DDB Request'!C711)</f>
        <v>0</v>
      </c>
      <c r="Y702" s="191" t="e">
        <f>IF(MATCH(_xlfn.NUMBERVALUE('DDB Request'!C711),Table2[[SpeedType ]],0),"No","")</f>
        <v>#N/A</v>
      </c>
    </row>
    <row r="703" spans="21:25">
      <c r="U703">
        <v>11033313</v>
      </c>
      <c r="V703" t="s">
        <v>1075</v>
      </c>
      <c r="W703" s="126" t="s">
        <v>555</v>
      </c>
      <c r="X703" s="181">
        <f>_xlfn.NUMBERVALUE('DDB Request'!C712)</f>
        <v>0</v>
      </c>
      <c r="Y703" s="191" t="e">
        <f>IF(MATCH(_xlfn.NUMBERVALUE('DDB Request'!C712),Table2[[SpeedType ]],0),"No","")</f>
        <v>#N/A</v>
      </c>
    </row>
    <row r="704" spans="21:25">
      <c r="U704">
        <v>11033315</v>
      </c>
      <c r="V704" t="s">
        <v>1076</v>
      </c>
      <c r="W704" s="126" t="s">
        <v>555</v>
      </c>
      <c r="X704" s="181">
        <f>_xlfn.NUMBERVALUE('DDB Request'!C713)</f>
        <v>0</v>
      </c>
      <c r="Y704" s="191" t="e">
        <f>IF(MATCH(_xlfn.NUMBERVALUE('DDB Request'!C713),Table2[[SpeedType ]],0),"No","")</f>
        <v>#N/A</v>
      </c>
    </row>
    <row r="705" spans="21:25">
      <c r="U705">
        <v>11033316</v>
      </c>
      <c r="V705" t="s">
        <v>1077</v>
      </c>
      <c r="W705" s="126" t="s">
        <v>555</v>
      </c>
      <c r="X705" s="181">
        <f>_xlfn.NUMBERVALUE('DDB Request'!C714)</f>
        <v>0</v>
      </c>
      <c r="Y705" s="191" t="e">
        <f>IF(MATCH(_xlfn.NUMBERVALUE('DDB Request'!C714),Table2[[SpeedType ]],0),"No","")</f>
        <v>#N/A</v>
      </c>
    </row>
    <row r="706" spans="21:25">
      <c r="U706">
        <v>11033317</v>
      </c>
      <c r="V706" t="s">
        <v>1078</v>
      </c>
      <c r="W706" s="126" t="s">
        <v>555</v>
      </c>
      <c r="X706" s="181">
        <f>_xlfn.NUMBERVALUE('DDB Request'!C715)</f>
        <v>0</v>
      </c>
      <c r="Y706" s="191" t="e">
        <f>IF(MATCH(_xlfn.NUMBERVALUE('DDB Request'!C715),Table2[[SpeedType ]],0),"No","")</f>
        <v>#N/A</v>
      </c>
    </row>
    <row r="707" spans="21:25">
      <c r="U707">
        <v>11036988</v>
      </c>
      <c r="V707" t="s">
        <v>1079</v>
      </c>
      <c r="W707" s="126" t="s">
        <v>555</v>
      </c>
      <c r="X707" s="181">
        <f>_xlfn.NUMBERVALUE('DDB Request'!C716)</f>
        <v>0</v>
      </c>
      <c r="Y707" s="191" t="e">
        <f>IF(MATCH(_xlfn.NUMBERVALUE('DDB Request'!C716),Table2[[SpeedType ]],0),"No","")</f>
        <v>#N/A</v>
      </c>
    </row>
    <row r="708" spans="21:25">
      <c r="U708">
        <v>11036991</v>
      </c>
      <c r="V708" t="s">
        <v>1080</v>
      </c>
      <c r="W708" s="126" t="s">
        <v>555</v>
      </c>
      <c r="X708" s="181">
        <f>_xlfn.NUMBERVALUE('DDB Request'!C717)</f>
        <v>0</v>
      </c>
      <c r="Y708" s="191" t="e">
        <f>IF(MATCH(_xlfn.NUMBERVALUE('DDB Request'!C717),Table2[[SpeedType ]],0),"No","")</f>
        <v>#N/A</v>
      </c>
    </row>
    <row r="709" spans="21:25">
      <c r="U709">
        <v>11041585</v>
      </c>
      <c r="V709" t="s">
        <v>1081</v>
      </c>
      <c r="W709" s="126" t="s">
        <v>555</v>
      </c>
      <c r="X709" s="181">
        <f>_xlfn.NUMBERVALUE('DDB Request'!C718)</f>
        <v>0</v>
      </c>
      <c r="Y709" s="191" t="e">
        <f>IF(MATCH(_xlfn.NUMBERVALUE('DDB Request'!C718),Table2[[SpeedType ]],0),"No","")</f>
        <v>#N/A</v>
      </c>
    </row>
    <row r="710" spans="21:25">
      <c r="U710">
        <v>11047444</v>
      </c>
      <c r="V710" t="s">
        <v>1082</v>
      </c>
      <c r="W710" s="126" t="s">
        <v>555</v>
      </c>
      <c r="X710" s="181">
        <f>_xlfn.NUMBERVALUE('DDB Request'!C719)</f>
        <v>0</v>
      </c>
      <c r="Y710" s="191" t="e">
        <f>IF(MATCH(_xlfn.NUMBERVALUE('DDB Request'!C719),Table2[[SpeedType ]],0),"No","")</f>
        <v>#N/A</v>
      </c>
    </row>
    <row r="711" spans="21:25">
      <c r="U711">
        <v>11052285</v>
      </c>
      <c r="V711" t="s">
        <v>1083</v>
      </c>
      <c r="W711" s="126" t="s">
        <v>555</v>
      </c>
      <c r="X711" s="181">
        <f>_xlfn.NUMBERVALUE('DDB Request'!C720)</f>
        <v>0</v>
      </c>
      <c r="Y711" s="191" t="e">
        <f>IF(MATCH(_xlfn.NUMBERVALUE('DDB Request'!C720),Table2[[SpeedType ]],0),"No","")</f>
        <v>#N/A</v>
      </c>
    </row>
    <row r="712" spans="21:25">
      <c r="U712">
        <v>11073577</v>
      </c>
      <c r="V712" t="s">
        <v>1084</v>
      </c>
      <c r="W712" s="126" t="s">
        <v>555</v>
      </c>
      <c r="X712" s="181">
        <f>_xlfn.NUMBERVALUE('DDB Request'!C721)</f>
        <v>0</v>
      </c>
      <c r="Y712" s="191" t="e">
        <f>IF(MATCH(_xlfn.NUMBERVALUE('DDB Request'!C721),Table2[[SpeedType ]],0),"No","")</f>
        <v>#N/A</v>
      </c>
    </row>
    <row r="713" spans="21:25">
      <c r="U713">
        <v>11073578</v>
      </c>
      <c r="V713" t="s">
        <v>1085</v>
      </c>
      <c r="W713" s="126" t="s">
        <v>555</v>
      </c>
      <c r="X713" s="181">
        <f>_xlfn.NUMBERVALUE('DDB Request'!C722)</f>
        <v>0</v>
      </c>
      <c r="Y713" s="191" t="e">
        <f>IF(MATCH(_xlfn.NUMBERVALUE('DDB Request'!C722),Table2[[SpeedType ]],0),"No","")</f>
        <v>#N/A</v>
      </c>
    </row>
    <row r="714" spans="21:25">
      <c r="U714">
        <v>11079067</v>
      </c>
      <c r="V714" t="s">
        <v>1086</v>
      </c>
      <c r="W714" s="126" t="s">
        <v>555</v>
      </c>
      <c r="X714" s="181">
        <f>_xlfn.NUMBERVALUE('DDB Request'!C723)</f>
        <v>0</v>
      </c>
      <c r="Y714" s="191" t="e">
        <f>IF(MATCH(_xlfn.NUMBERVALUE('DDB Request'!C723),Table2[[SpeedType ]],0),"No","")</f>
        <v>#N/A</v>
      </c>
    </row>
    <row r="715" spans="21:25">
      <c r="U715">
        <v>11079068</v>
      </c>
      <c r="V715" t="s">
        <v>1087</v>
      </c>
      <c r="W715" s="126" t="s">
        <v>555</v>
      </c>
      <c r="X715" s="181">
        <f>_xlfn.NUMBERVALUE('DDB Request'!C724)</f>
        <v>0</v>
      </c>
      <c r="Y715" s="191" t="e">
        <f>IF(MATCH(_xlfn.NUMBERVALUE('DDB Request'!C724),Table2[[SpeedType ]],0),"No","")</f>
        <v>#N/A</v>
      </c>
    </row>
    <row r="716" spans="21:25">
      <c r="U716">
        <v>11086314</v>
      </c>
      <c r="V716" t="s">
        <v>1088</v>
      </c>
      <c r="W716" s="126" t="s">
        <v>555</v>
      </c>
      <c r="X716" s="181">
        <f>_xlfn.NUMBERVALUE('DDB Request'!C725)</f>
        <v>0</v>
      </c>
      <c r="Y716" s="191" t="e">
        <f>IF(MATCH(_xlfn.NUMBERVALUE('DDB Request'!C725),Table2[[SpeedType ]],0),"No","")</f>
        <v>#N/A</v>
      </c>
    </row>
    <row r="717" spans="21:25">
      <c r="U717">
        <v>11001801</v>
      </c>
      <c r="V717" t="s">
        <v>1089</v>
      </c>
      <c r="W717" s="126" t="s">
        <v>555</v>
      </c>
      <c r="X717" s="181">
        <f>_xlfn.NUMBERVALUE('DDB Request'!C726)</f>
        <v>0</v>
      </c>
      <c r="Y717" s="191" t="e">
        <f>IF(MATCH(_xlfn.NUMBERVALUE('DDB Request'!C726),Table2[[SpeedType ]],0),"No","")</f>
        <v>#N/A</v>
      </c>
    </row>
    <row r="718" spans="21:25">
      <c r="U718">
        <v>11002852</v>
      </c>
      <c r="V718" t="s">
        <v>1090</v>
      </c>
      <c r="W718" s="126" t="s">
        <v>555</v>
      </c>
      <c r="X718" s="181">
        <f>_xlfn.NUMBERVALUE('DDB Request'!C727)</f>
        <v>0</v>
      </c>
      <c r="Y718" s="191" t="e">
        <f>IF(MATCH(_xlfn.NUMBERVALUE('DDB Request'!C727),Table2[[SpeedType ]],0),"No","")</f>
        <v>#N/A</v>
      </c>
    </row>
    <row r="719" spans="21:25">
      <c r="U719">
        <v>11004814</v>
      </c>
      <c r="V719" t="s">
        <v>1091</v>
      </c>
      <c r="W719" s="126" t="s">
        <v>555</v>
      </c>
      <c r="X719" s="181">
        <f>_xlfn.NUMBERVALUE('DDB Request'!C728)</f>
        <v>0</v>
      </c>
      <c r="Y719" s="191" t="e">
        <f>IF(MATCH(_xlfn.NUMBERVALUE('DDB Request'!C728),Table2[[SpeedType ]],0),"No","")</f>
        <v>#N/A</v>
      </c>
    </row>
    <row r="720" spans="21:25">
      <c r="U720">
        <v>11005153</v>
      </c>
      <c r="V720" t="s">
        <v>1092</v>
      </c>
      <c r="W720" s="126" t="s">
        <v>555</v>
      </c>
      <c r="X720" s="181">
        <f>_xlfn.NUMBERVALUE('DDB Request'!C729)</f>
        <v>0</v>
      </c>
      <c r="Y720" s="191" t="e">
        <f>IF(MATCH(_xlfn.NUMBERVALUE('DDB Request'!C729),Table2[[SpeedType ]],0),"No","")</f>
        <v>#N/A</v>
      </c>
    </row>
    <row r="721" spans="21:25">
      <c r="U721">
        <v>11041357</v>
      </c>
      <c r="V721" t="s">
        <v>1093</v>
      </c>
      <c r="W721" s="126" t="s">
        <v>555</v>
      </c>
      <c r="X721" s="181">
        <f>_xlfn.NUMBERVALUE('DDB Request'!C730)</f>
        <v>0</v>
      </c>
      <c r="Y721" s="191" t="e">
        <f>IF(MATCH(_xlfn.NUMBERVALUE('DDB Request'!C730),Table2[[SpeedType ]],0),"No","")</f>
        <v>#N/A</v>
      </c>
    </row>
    <row r="722" spans="21:25">
      <c r="U722">
        <v>11041358</v>
      </c>
      <c r="V722" t="s">
        <v>1094</v>
      </c>
      <c r="W722" s="126" t="s">
        <v>555</v>
      </c>
      <c r="X722" s="181">
        <f>_xlfn.NUMBERVALUE('DDB Request'!C731)</f>
        <v>0</v>
      </c>
      <c r="Y722" s="191" t="e">
        <f>IF(MATCH(_xlfn.NUMBERVALUE('DDB Request'!C731),Table2[[SpeedType ]],0),"No","")</f>
        <v>#N/A</v>
      </c>
    </row>
    <row r="723" spans="21:25">
      <c r="U723">
        <v>11051601</v>
      </c>
      <c r="V723" t="s">
        <v>1095</v>
      </c>
      <c r="W723" s="126" t="s">
        <v>555</v>
      </c>
      <c r="X723" s="181">
        <f>_xlfn.NUMBERVALUE('DDB Request'!C732)</f>
        <v>0</v>
      </c>
      <c r="Y723" s="191" t="e">
        <f>IF(MATCH(_xlfn.NUMBERVALUE('DDB Request'!C732),Table2[[SpeedType ]],0),"No","")</f>
        <v>#N/A</v>
      </c>
    </row>
    <row r="724" spans="21:25">
      <c r="U724">
        <v>11092292</v>
      </c>
      <c r="V724" t="s">
        <v>1096</v>
      </c>
      <c r="W724" s="126" t="s">
        <v>555</v>
      </c>
      <c r="X724" s="181">
        <f>_xlfn.NUMBERVALUE('DDB Request'!C733)</f>
        <v>0</v>
      </c>
      <c r="Y724" s="191" t="e">
        <f>IF(MATCH(_xlfn.NUMBERVALUE('DDB Request'!C733),Table2[[SpeedType ]],0),"No","")</f>
        <v>#N/A</v>
      </c>
    </row>
    <row r="725" spans="21:25">
      <c r="U725">
        <v>11093476</v>
      </c>
      <c r="V725" t="s">
        <v>1097</v>
      </c>
      <c r="W725" s="126" t="s">
        <v>555</v>
      </c>
      <c r="X725" s="181">
        <f>_xlfn.NUMBERVALUE('DDB Request'!C734)</f>
        <v>0</v>
      </c>
      <c r="Y725" s="191" t="e">
        <f>IF(MATCH(_xlfn.NUMBERVALUE('DDB Request'!C734),Table2[[SpeedType ]],0),"No","")</f>
        <v>#N/A</v>
      </c>
    </row>
    <row r="726" spans="21:25">
      <c r="U726">
        <v>11001803</v>
      </c>
      <c r="V726" t="s">
        <v>1098</v>
      </c>
      <c r="W726" s="126" t="s">
        <v>555</v>
      </c>
      <c r="X726" s="181">
        <f>_xlfn.NUMBERVALUE('DDB Request'!C735)</f>
        <v>0</v>
      </c>
      <c r="Y726" s="191" t="e">
        <f>IF(MATCH(_xlfn.NUMBERVALUE('DDB Request'!C735),Table2[[SpeedType ]],0),"No","")</f>
        <v>#N/A</v>
      </c>
    </row>
    <row r="727" spans="21:25">
      <c r="U727">
        <v>11003319</v>
      </c>
      <c r="V727" t="s">
        <v>1099</v>
      </c>
      <c r="W727" s="126" t="s">
        <v>555</v>
      </c>
      <c r="X727" s="181">
        <f>_xlfn.NUMBERVALUE('DDB Request'!C736)</f>
        <v>0</v>
      </c>
      <c r="Y727" s="191" t="e">
        <f>IF(MATCH(_xlfn.NUMBERVALUE('DDB Request'!C736),Table2[[SpeedType ]],0),"No","")</f>
        <v>#N/A</v>
      </c>
    </row>
    <row r="728" spans="21:25">
      <c r="U728">
        <v>11004810</v>
      </c>
      <c r="V728" t="s">
        <v>1100</v>
      </c>
      <c r="W728" s="126" t="s">
        <v>555</v>
      </c>
      <c r="X728" s="181">
        <f>_xlfn.NUMBERVALUE('DDB Request'!C737)</f>
        <v>0</v>
      </c>
      <c r="Y728" s="191" t="e">
        <f>IF(MATCH(_xlfn.NUMBERVALUE('DDB Request'!C737),Table2[[SpeedType ]],0),"No","")</f>
        <v>#N/A</v>
      </c>
    </row>
    <row r="729" spans="21:25">
      <c r="U729">
        <v>11006742</v>
      </c>
      <c r="V729" t="s">
        <v>1101</v>
      </c>
      <c r="W729" s="126" t="s">
        <v>555</v>
      </c>
      <c r="X729" s="181">
        <f>_xlfn.NUMBERVALUE('DDB Request'!C738)</f>
        <v>0</v>
      </c>
      <c r="Y729" s="191" t="e">
        <f>IF(MATCH(_xlfn.NUMBERVALUE('DDB Request'!C738),Table2[[SpeedType ]],0),"No","")</f>
        <v>#N/A</v>
      </c>
    </row>
    <row r="730" spans="21:25">
      <c r="U730">
        <v>11007888</v>
      </c>
      <c r="V730" t="s">
        <v>1102</v>
      </c>
      <c r="W730" s="126" t="s">
        <v>555</v>
      </c>
      <c r="X730" s="181">
        <f>_xlfn.NUMBERVALUE('DDB Request'!C739)</f>
        <v>0</v>
      </c>
      <c r="Y730" s="191" t="e">
        <f>IF(MATCH(_xlfn.NUMBERVALUE('DDB Request'!C739),Table2[[SpeedType ]],0),"No","")</f>
        <v>#N/A</v>
      </c>
    </row>
    <row r="731" spans="21:25">
      <c r="U731">
        <v>11010758</v>
      </c>
      <c r="V731" t="s">
        <v>1103</v>
      </c>
      <c r="W731" s="126" t="s">
        <v>555</v>
      </c>
      <c r="X731" s="181">
        <f>_xlfn.NUMBERVALUE('DDB Request'!C740)</f>
        <v>0</v>
      </c>
      <c r="Y731" s="191" t="e">
        <f>IF(MATCH(_xlfn.NUMBERVALUE('DDB Request'!C740),Table2[[SpeedType ]],0),"No","")</f>
        <v>#N/A</v>
      </c>
    </row>
    <row r="732" spans="21:25">
      <c r="U732">
        <v>11025020</v>
      </c>
      <c r="V732" t="s">
        <v>1104</v>
      </c>
      <c r="W732" s="126" t="s">
        <v>555</v>
      </c>
      <c r="X732" s="181">
        <f>_xlfn.NUMBERVALUE('DDB Request'!C741)</f>
        <v>0</v>
      </c>
      <c r="Y732" s="191" t="e">
        <f>IF(MATCH(_xlfn.NUMBERVALUE('DDB Request'!C741),Table2[[SpeedType ]],0),"No","")</f>
        <v>#N/A</v>
      </c>
    </row>
    <row r="733" spans="21:25">
      <c r="U733">
        <v>11051602</v>
      </c>
      <c r="V733" t="s">
        <v>1105</v>
      </c>
      <c r="W733" s="126" t="s">
        <v>555</v>
      </c>
      <c r="X733" s="181">
        <f>_xlfn.NUMBERVALUE('DDB Request'!C742)</f>
        <v>0</v>
      </c>
      <c r="Y733" s="191" t="e">
        <f>IF(MATCH(_xlfn.NUMBERVALUE('DDB Request'!C742),Table2[[SpeedType ]],0),"No","")</f>
        <v>#N/A</v>
      </c>
    </row>
    <row r="734" spans="21:25">
      <c r="U734">
        <v>11062493</v>
      </c>
      <c r="V734" t="s">
        <v>1106</v>
      </c>
      <c r="W734" s="126" t="s">
        <v>555</v>
      </c>
      <c r="X734" s="181">
        <f>_xlfn.NUMBERVALUE('DDB Request'!C743)</f>
        <v>0</v>
      </c>
      <c r="Y734" s="191" t="e">
        <f>IF(MATCH(_xlfn.NUMBERVALUE('DDB Request'!C743),Table2[[SpeedType ]],0),"No","")</f>
        <v>#N/A</v>
      </c>
    </row>
    <row r="735" spans="21:25">
      <c r="U735">
        <v>11079162</v>
      </c>
      <c r="V735" t="s">
        <v>692</v>
      </c>
      <c r="W735" s="126" t="s">
        <v>555</v>
      </c>
      <c r="X735" s="181">
        <f>_xlfn.NUMBERVALUE('DDB Request'!C744)</f>
        <v>0</v>
      </c>
      <c r="Y735" s="191" t="e">
        <f>IF(MATCH(_xlfn.NUMBERVALUE('DDB Request'!C744),Table2[[SpeedType ]],0),"No","")</f>
        <v>#N/A</v>
      </c>
    </row>
    <row r="736" spans="21:25">
      <c r="U736">
        <v>11092290</v>
      </c>
      <c r="V736" t="s">
        <v>1107</v>
      </c>
      <c r="W736" s="126" t="s">
        <v>555</v>
      </c>
      <c r="X736" s="181">
        <f>_xlfn.NUMBERVALUE('DDB Request'!C745)</f>
        <v>0</v>
      </c>
      <c r="Y736" s="191" t="e">
        <f>IF(MATCH(_xlfn.NUMBERVALUE('DDB Request'!C745),Table2[[SpeedType ]],0),"No","")</f>
        <v>#N/A</v>
      </c>
    </row>
    <row r="737" spans="21:25">
      <c r="U737">
        <v>11000701</v>
      </c>
      <c r="V737" t="s">
        <v>1108</v>
      </c>
      <c r="W737" s="126" t="s">
        <v>555</v>
      </c>
      <c r="X737" s="181">
        <f>_xlfn.NUMBERVALUE('DDB Request'!C746)</f>
        <v>0</v>
      </c>
      <c r="Y737" s="191" t="e">
        <f>IF(MATCH(_xlfn.NUMBERVALUE('DDB Request'!C746),Table2[[SpeedType ]],0),"No","")</f>
        <v>#N/A</v>
      </c>
    </row>
    <row r="738" spans="21:25">
      <c r="U738">
        <v>11000703</v>
      </c>
      <c r="V738" t="s">
        <v>1109</v>
      </c>
      <c r="W738" s="126" t="s">
        <v>555</v>
      </c>
      <c r="X738" s="181">
        <f>_xlfn.NUMBERVALUE('DDB Request'!C747)</f>
        <v>0</v>
      </c>
      <c r="Y738" s="191" t="e">
        <f>IF(MATCH(_xlfn.NUMBERVALUE('DDB Request'!C747),Table2[[SpeedType ]],0),"No","")</f>
        <v>#N/A</v>
      </c>
    </row>
    <row r="739" spans="21:25">
      <c r="U739">
        <v>11000705</v>
      </c>
      <c r="V739" t="s">
        <v>1110</v>
      </c>
      <c r="W739" s="126" t="s">
        <v>555</v>
      </c>
      <c r="X739" s="181">
        <f>_xlfn.NUMBERVALUE('DDB Request'!C748)</f>
        <v>0</v>
      </c>
      <c r="Y739" s="191" t="e">
        <f>IF(MATCH(_xlfn.NUMBERVALUE('DDB Request'!C748),Table2[[SpeedType ]],0),"No","")</f>
        <v>#N/A</v>
      </c>
    </row>
    <row r="740" spans="21:25">
      <c r="U740">
        <v>11001209</v>
      </c>
      <c r="V740" t="s">
        <v>1111</v>
      </c>
      <c r="W740" s="126" t="s">
        <v>555</v>
      </c>
      <c r="X740" s="181">
        <f>_xlfn.NUMBERVALUE('DDB Request'!C749)</f>
        <v>0</v>
      </c>
      <c r="Y740" s="191" t="e">
        <f>IF(MATCH(_xlfn.NUMBERVALUE('DDB Request'!C749),Table2[[SpeedType ]],0),"No","")</f>
        <v>#N/A</v>
      </c>
    </row>
    <row r="741" spans="21:25">
      <c r="U741">
        <v>11003584</v>
      </c>
      <c r="V741" t="s">
        <v>1112</v>
      </c>
      <c r="W741" s="126" t="s">
        <v>555</v>
      </c>
      <c r="X741" s="181">
        <f>_xlfn.NUMBERVALUE('DDB Request'!C750)</f>
        <v>0</v>
      </c>
      <c r="Y741" s="191" t="e">
        <f>IF(MATCH(_xlfn.NUMBERVALUE('DDB Request'!C750),Table2[[SpeedType ]],0),"No","")</f>
        <v>#N/A</v>
      </c>
    </row>
    <row r="742" spans="21:25">
      <c r="U742">
        <v>11005162</v>
      </c>
      <c r="V742" t="s">
        <v>1113</v>
      </c>
      <c r="W742" s="126" t="s">
        <v>555</v>
      </c>
      <c r="X742" s="181">
        <f>_xlfn.NUMBERVALUE('DDB Request'!C751)</f>
        <v>0</v>
      </c>
      <c r="Y742" s="191" t="e">
        <f>IF(MATCH(_xlfn.NUMBERVALUE('DDB Request'!C751),Table2[[SpeedType ]],0),"No","")</f>
        <v>#N/A</v>
      </c>
    </row>
    <row r="743" spans="21:25">
      <c r="U743">
        <v>11005172</v>
      </c>
      <c r="V743" t="s">
        <v>1114</v>
      </c>
      <c r="W743" s="126" t="s">
        <v>555</v>
      </c>
      <c r="X743" s="181">
        <f>_xlfn.NUMBERVALUE('DDB Request'!C752)</f>
        <v>0</v>
      </c>
      <c r="Y743" s="191" t="e">
        <f>IF(MATCH(_xlfn.NUMBERVALUE('DDB Request'!C752),Table2[[SpeedType ]],0),"No","")</f>
        <v>#N/A</v>
      </c>
    </row>
    <row r="744" spans="21:25">
      <c r="U744">
        <v>11006263</v>
      </c>
      <c r="V744" t="s">
        <v>1115</v>
      </c>
      <c r="W744" s="126" t="s">
        <v>555</v>
      </c>
      <c r="X744" s="181">
        <f>_xlfn.NUMBERVALUE('DDB Request'!C753)</f>
        <v>0</v>
      </c>
      <c r="Y744" s="191" t="e">
        <f>IF(MATCH(_xlfn.NUMBERVALUE('DDB Request'!C753),Table2[[SpeedType ]],0),"No","")</f>
        <v>#N/A</v>
      </c>
    </row>
    <row r="745" spans="21:25">
      <c r="U745">
        <v>11006744</v>
      </c>
      <c r="V745" t="s">
        <v>1116</v>
      </c>
      <c r="W745" s="126" t="s">
        <v>555</v>
      </c>
      <c r="X745" s="181">
        <f>_xlfn.NUMBERVALUE('DDB Request'!C754)</f>
        <v>0</v>
      </c>
      <c r="Y745" s="191" t="e">
        <f>IF(MATCH(_xlfn.NUMBERVALUE('DDB Request'!C754),Table2[[SpeedType ]],0),"No","")</f>
        <v>#N/A</v>
      </c>
    </row>
    <row r="746" spans="21:25">
      <c r="U746">
        <v>11007671</v>
      </c>
      <c r="V746" t="s">
        <v>1117</v>
      </c>
      <c r="W746" s="126" t="s">
        <v>555</v>
      </c>
      <c r="X746" s="181">
        <f>_xlfn.NUMBERVALUE('DDB Request'!C755)</f>
        <v>0</v>
      </c>
      <c r="Y746" s="191" t="e">
        <f>IF(MATCH(_xlfn.NUMBERVALUE('DDB Request'!C755),Table2[[SpeedType ]],0),"No","")</f>
        <v>#N/A</v>
      </c>
    </row>
    <row r="747" spans="21:25">
      <c r="U747">
        <v>11014959</v>
      </c>
      <c r="V747" t="s">
        <v>1118</v>
      </c>
      <c r="W747" s="126" t="s">
        <v>555</v>
      </c>
      <c r="X747" s="181">
        <f>_xlfn.NUMBERVALUE('DDB Request'!C756)</f>
        <v>0</v>
      </c>
      <c r="Y747" s="191" t="e">
        <f>IF(MATCH(_xlfn.NUMBERVALUE('DDB Request'!C756),Table2[[SpeedType ]],0),"No","")</f>
        <v>#N/A</v>
      </c>
    </row>
    <row r="748" spans="21:25">
      <c r="U748">
        <v>11014960</v>
      </c>
      <c r="V748" t="s">
        <v>1119</v>
      </c>
      <c r="W748" s="126" t="s">
        <v>555</v>
      </c>
      <c r="X748" s="181">
        <f>_xlfn.NUMBERVALUE('DDB Request'!C757)</f>
        <v>0</v>
      </c>
      <c r="Y748" s="191" t="e">
        <f>IF(MATCH(_xlfn.NUMBERVALUE('DDB Request'!C757),Table2[[SpeedType ]],0),"No","")</f>
        <v>#N/A</v>
      </c>
    </row>
    <row r="749" spans="21:25">
      <c r="U749">
        <v>11033439</v>
      </c>
      <c r="V749" t="s">
        <v>1120</v>
      </c>
      <c r="W749" s="126" t="s">
        <v>555</v>
      </c>
      <c r="X749" s="181">
        <f>_xlfn.NUMBERVALUE('DDB Request'!C758)</f>
        <v>0</v>
      </c>
      <c r="Y749" s="191" t="e">
        <f>IF(MATCH(_xlfn.NUMBERVALUE('DDB Request'!C758),Table2[[SpeedType ]],0),"No","")</f>
        <v>#N/A</v>
      </c>
    </row>
    <row r="750" spans="21:25">
      <c r="U750">
        <v>11033441</v>
      </c>
      <c r="V750" t="s">
        <v>1121</v>
      </c>
      <c r="W750" s="126" t="s">
        <v>555</v>
      </c>
      <c r="X750" s="181">
        <f>_xlfn.NUMBERVALUE('DDB Request'!C759)</f>
        <v>0</v>
      </c>
      <c r="Y750" s="191" t="e">
        <f>IF(MATCH(_xlfn.NUMBERVALUE('DDB Request'!C759),Table2[[SpeedType ]],0),"No","")</f>
        <v>#N/A</v>
      </c>
    </row>
    <row r="751" spans="21:25">
      <c r="U751">
        <v>11033442</v>
      </c>
      <c r="V751" t="s">
        <v>1122</v>
      </c>
      <c r="W751" s="126" t="s">
        <v>555</v>
      </c>
      <c r="X751" s="181">
        <f>_xlfn.NUMBERVALUE('DDB Request'!C760)</f>
        <v>0</v>
      </c>
      <c r="Y751" s="191" t="e">
        <f>IF(MATCH(_xlfn.NUMBERVALUE('DDB Request'!C760),Table2[[SpeedType ]],0),"No","")</f>
        <v>#N/A</v>
      </c>
    </row>
    <row r="752" spans="21:25">
      <c r="U752">
        <v>11033445</v>
      </c>
      <c r="V752" t="s">
        <v>1123</v>
      </c>
      <c r="W752" s="126" t="s">
        <v>555</v>
      </c>
      <c r="X752" s="181">
        <f>_xlfn.NUMBERVALUE('DDB Request'!C761)</f>
        <v>0</v>
      </c>
      <c r="Y752" s="191" t="e">
        <f>IF(MATCH(_xlfn.NUMBERVALUE('DDB Request'!C761),Table2[[SpeedType ]],0),"No","")</f>
        <v>#N/A</v>
      </c>
    </row>
    <row r="753" spans="21:25">
      <c r="U753">
        <v>11033451</v>
      </c>
      <c r="V753" t="s">
        <v>1124</v>
      </c>
      <c r="W753" s="126" t="s">
        <v>555</v>
      </c>
      <c r="X753" s="181">
        <f>_xlfn.NUMBERVALUE('DDB Request'!C762)</f>
        <v>0</v>
      </c>
      <c r="Y753" s="191" t="e">
        <f>IF(MATCH(_xlfn.NUMBERVALUE('DDB Request'!C762),Table2[[SpeedType ]],0),"No","")</f>
        <v>#N/A</v>
      </c>
    </row>
    <row r="754" spans="21:25">
      <c r="U754">
        <v>11033452</v>
      </c>
      <c r="V754" t="s">
        <v>1125</v>
      </c>
      <c r="W754" s="126" t="s">
        <v>555</v>
      </c>
      <c r="X754" s="181">
        <f>_xlfn.NUMBERVALUE('DDB Request'!C763)</f>
        <v>0</v>
      </c>
      <c r="Y754" s="191" t="e">
        <f>IF(MATCH(_xlfn.NUMBERVALUE('DDB Request'!C763),Table2[[SpeedType ]],0),"No","")</f>
        <v>#N/A</v>
      </c>
    </row>
    <row r="755" spans="21:25">
      <c r="U755">
        <v>11040780</v>
      </c>
      <c r="V755" t="s">
        <v>1126</v>
      </c>
      <c r="W755" s="126" t="s">
        <v>555</v>
      </c>
      <c r="X755" s="181">
        <f>_xlfn.NUMBERVALUE('DDB Request'!C764)</f>
        <v>0</v>
      </c>
      <c r="Y755" s="191" t="e">
        <f>IF(MATCH(_xlfn.NUMBERVALUE('DDB Request'!C764),Table2[[SpeedType ]],0),"No","")</f>
        <v>#N/A</v>
      </c>
    </row>
    <row r="756" spans="21:25">
      <c r="U756">
        <v>11041377</v>
      </c>
      <c r="V756" t="s">
        <v>1127</v>
      </c>
      <c r="W756" s="126" t="s">
        <v>555</v>
      </c>
      <c r="X756" s="181">
        <f>_xlfn.NUMBERVALUE('DDB Request'!C765)</f>
        <v>0</v>
      </c>
      <c r="Y756" s="191" t="e">
        <f>IF(MATCH(_xlfn.NUMBERVALUE('DDB Request'!C765),Table2[[SpeedType ]],0),"No","")</f>
        <v>#N/A</v>
      </c>
    </row>
    <row r="757" spans="21:25">
      <c r="U757">
        <v>11041380</v>
      </c>
      <c r="V757" t="s">
        <v>1128</v>
      </c>
      <c r="W757" s="126" t="s">
        <v>555</v>
      </c>
      <c r="X757" s="181">
        <f>_xlfn.NUMBERVALUE('DDB Request'!C766)</f>
        <v>0</v>
      </c>
      <c r="Y757" s="191" t="e">
        <f>IF(MATCH(_xlfn.NUMBERVALUE('DDB Request'!C766),Table2[[SpeedType ]],0),"No","")</f>
        <v>#N/A</v>
      </c>
    </row>
    <row r="758" spans="21:25">
      <c r="U758">
        <v>11051604</v>
      </c>
      <c r="V758" t="s">
        <v>1129</v>
      </c>
      <c r="W758" s="126" t="s">
        <v>555</v>
      </c>
      <c r="X758" s="181">
        <f>_xlfn.NUMBERVALUE('DDB Request'!C767)</f>
        <v>0</v>
      </c>
      <c r="Y758" s="191" t="e">
        <f>IF(MATCH(_xlfn.NUMBERVALUE('DDB Request'!C767),Table2[[SpeedType ]],0),"No","")</f>
        <v>#N/A</v>
      </c>
    </row>
    <row r="759" spans="21:25">
      <c r="U759">
        <v>11052311</v>
      </c>
      <c r="V759" t="s">
        <v>1130</v>
      </c>
      <c r="W759" s="126" t="s">
        <v>555</v>
      </c>
      <c r="X759" s="181">
        <f>_xlfn.NUMBERVALUE('DDB Request'!C768)</f>
        <v>0</v>
      </c>
      <c r="Y759" s="191" t="e">
        <f>IF(MATCH(_xlfn.NUMBERVALUE('DDB Request'!C768),Table2[[SpeedType ]],0),"No","")</f>
        <v>#N/A</v>
      </c>
    </row>
    <row r="760" spans="21:25">
      <c r="U760">
        <v>11057501</v>
      </c>
      <c r="V760" t="s">
        <v>1131</v>
      </c>
      <c r="W760" s="126" t="s">
        <v>555</v>
      </c>
      <c r="X760" s="181">
        <f>_xlfn.NUMBERVALUE('DDB Request'!C769)</f>
        <v>0</v>
      </c>
      <c r="Y760" s="191" t="e">
        <f>IF(MATCH(_xlfn.NUMBERVALUE('DDB Request'!C769),Table2[[SpeedType ]],0),"No","")</f>
        <v>#N/A</v>
      </c>
    </row>
    <row r="761" spans="21:25">
      <c r="U761">
        <v>11066849</v>
      </c>
      <c r="V761" t="s">
        <v>1132</v>
      </c>
      <c r="W761" s="126" t="s">
        <v>555</v>
      </c>
      <c r="X761" s="181">
        <f>_xlfn.NUMBERVALUE('DDB Request'!C770)</f>
        <v>0</v>
      </c>
      <c r="Y761" s="191" t="e">
        <f>IF(MATCH(_xlfn.NUMBERVALUE('DDB Request'!C770),Table2[[SpeedType ]],0),"No","")</f>
        <v>#N/A</v>
      </c>
    </row>
    <row r="762" spans="21:25">
      <c r="U762">
        <v>11066850</v>
      </c>
      <c r="V762" t="s">
        <v>1133</v>
      </c>
      <c r="W762" s="126" t="s">
        <v>555</v>
      </c>
      <c r="X762" s="181">
        <f>_xlfn.NUMBERVALUE('DDB Request'!C771)</f>
        <v>0</v>
      </c>
      <c r="Y762" s="191" t="e">
        <f>IF(MATCH(_xlfn.NUMBERVALUE('DDB Request'!C771),Table2[[SpeedType ]],0),"No","")</f>
        <v>#N/A</v>
      </c>
    </row>
    <row r="763" spans="21:25">
      <c r="U763">
        <v>11079077</v>
      </c>
      <c r="V763" t="s">
        <v>1134</v>
      </c>
      <c r="W763" s="126" t="s">
        <v>555</v>
      </c>
      <c r="X763" s="181">
        <f>_xlfn.NUMBERVALUE('DDB Request'!C772)</f>
        <v>0</v>
      </c>
      <c r="Y763" s="191" t="e">
        <f>IF(MATCH(_xlfn.NUMBERVALUE('DDB Request'!C772),Table2[[SpeedType ]],0),"No","")</f>
        <v>#N/A</v>
      </c>
    </row>
    <row r="764" spans="21:25">
      <c r="U764">
        <v>11086316</v>
      </c>
      <c r="V764" t="s">
        <v>1135</v>
      </c>
      <c r="W764" s="126" t="s">
        <v>555</v>
      </c>
      <c r="X764" s="181">
        <f>_xlfn.NUMBERVALUE('DDB Request'!C773)</f>
        <v>0</v>
      </c>
      <c r="Y764" s="191" t="e">
        <f>IF(MATCH(_xlfn.NUMBERVALUE('DDB Request'!C773),Table2[[SpeedType ]],0),"No","")</f>
        <v>#N/A</v>
      </c>
    </row>
    <row r="765" spans="21:25">
      <c r="U765">
        <v>11086317</v>
      </c>
      <c r="V765" t="s">
        <v>1136</v>
      </c>
      <c r="W765" s="126" t="s">
        <v>555</v>
      </c>
      <c r="X765" s="181">
        <f>_xlfn.NUMBERVALUE('DDB Request'!C774)</f>
        <v>0</v>
      </c>
      <c r="Y765" s="191" t="e">
        <f>IF(MATCH(_xlfn.NUMBERVALUE('DDB Request'!C774),Table2[[SpeedType ]],0),"No","")</f>
        <v>#N/A</v>
      </c>
    </row>
    <row r="766" spans="21:25">
      <c r="U766">
        <v>11092284</v>
      </c>
      <c r="V766" t="s">
        <v>950</v>
      </c>
      <c r="W766" s="126" t="s">
        <v>555</v>
      </c>
      <c r="X766" s="181">
        <f>_xlfn.NUMBERVALUE('DDB Request'!C775)</f>
        <v>0</v>
      </c>
      <c r="Y766" s="191" t="e">
        <f>IF(MATCH(_xlfn.NUMBERVALUE('DDB Request'!C775),Table2[[SpeedType ]],0),"No","")</f>
        <v>#N/A</v>
      </c>
    </row>
    <row r="767" spans="21:25">
      <c r="U767">
        <v>11092285</v>
      </c>
      <c r="V767" t="s">
        <v>1137</v>
      </c>
      <c r="W767" s="126" t="s">
        <v>555</v>
      </c>
      <c r="X767" s="181">
        <f>_xlfn.NUMBERVALUE('DDB Request'!C776)</f>
        <v>0</v>
      </c>
      <c r="Y767" s="191" t="e">
        <f>IF(MATCH(_xlfn.NUMBERVALUE('DDB Request'!C776),Table2[[SpeedType ]],0),"No","")</f>
        <v>#N/A</v>
      </c>
    </row>
    <row r="768" spans="21:25">
      <c r="U768">
        <v>11092286</v>
      </c>
      <c r="V768" t="s">
        <v>1138</v>
      </c>
      <c r="W768" s="126" t="s">
        <v>555</v>
      </c>
      <c r="X768" s="181">
        <f>_xlfn.NUMBERVALUE('DDB Request'!C777)</f>
        <v>0</v>
      </c>
      <c r="Y768" s="191" t="e">
        <f>IF(MATCH(_xlfn.NUMBERVALUE('DDB Request'!C777),Table2[[SpeedType ]],0),"No","")</f>
        <v>#N/A</v>
      </c>
    </row>
    <row r="769" spans="21:25">
      <c r="U769">
        <v>11092289</v>
      </c>
      <c r="V769" t="s">
        <v>1139</v>
      </c>
      <c r="W769" s="126" t="s">
        <v>555</v>
      </c>
      <c r="X769" s="181">
        <f>_xlfn.NUMBERVALUE('DDB Request'!C778)</f>
        <v>0</v>
      </c>
      <c r="Y769" s="191" t="e">
        <f>IF(MATCH(_xlfn.NUMBERVALUE('DDB Request'!C778),Table2[[SpeedType ]],0),"No","")</f>
        <v>#N/A</v>
      </c>
    </row>
    <row r="770" spans="21:25">
      <c r="U770">
        <v>11000199</v>
      </c>
      <c r="V770" t="s">
        <v>1140</v>
      </c>
      <c r="W770" s="126" t="s">
        <v>555</v>
      </c>
      <c r="X770" s="181">
        <f>_xlfn.NUMBERVALUE('DDB Request'!C779)</f>
        <v>0</v>
      </c>
      <c r="Y770" s="191" t="e">
        <f>IF(MATCH(_xlfn.NUMBERVALUE('DDB Request'!C779),Table2[[SpeedType ]],0),"No","")</f>
        <v>#N/A</v>
      </c>
    </row>
    <row r="771" spans="21:25">
      <c r="U771">
        <v>11001233</v>
      </c>
      <c r="V771" t="s">
        <v>1141</v>
      </c>
      <c r="W771" s="126" t="s">
        <v>555</v>
      </c>
      <c r="X771" s="181">
        <f>_xlfn.NUMBERVALUE('DDB Request'!C780)</f>
        <v>0</v>
      </c>
      <c r="Y771" s="191" t="e">
        <f>IF(MATCH(_xlfn.NUMBERVALUE('DDB Request'!C780),Table2[[SpeedType ]],0),"No","")</f>
        <v>#N/A</v>
      </c>
    </row>
    <row r="772" spans="21:25">
      <c r="U772">
        <v>11003033</v>
      </c>
      <c r="V772" t="s">
        <v>1142</v>
      </c>
      <c r="W772" s="126" t="s">
        <v>555</v>
      </c>
      <c r="X772" s="181">
        <f>_xlfn.NUMBERVALUE('DDB Request'!C781)</f>
        <v>0</v>
      </c>
      <c r="Y772" s="191" t="e">
        <f>IF(MATCH(_xlfn.NUMBERVALUE('DDB Request'!C781),Table2[[SpeedType ]],0),"No","")</f>
        <v>#N/A</v>
      </c>
    </row>
    <row r="773" spans="21:25">
      <c r="U773">
        <v>11003097</v>
      </c>
      <c r="V773" t="s">
        <v>1143</v>
      </c>
      <c r="W773" s="126" t="s">
        <v>555</v>
      </c>
      <c r="X773" s="181">
        <f>_xlfn.NUMBERVALUE('DDB Request'!C782)</f>
        <v>0</v>
      </c>
      <c r="Y773" s="191" t="e">
        <f>IF(MATCH(_xlfn.NUMBERVALUE('DDB Request'!C782),Table2[[SpeedType ]],0),"No","")</f>
        <v>#N/A</v>
      </c>
    </row>
    <row r="774" spans="21:25">
      <c r="U774">
        <v>11033481</v>
      </c>
      <c r="V774" t="s">
        <v>1144</v>
      </c>
      <c r="W774" s="126" t="s">
        <v>555</v>
      </c>
      <c r="X774" s="181">
        <f>_xlfn.NUMBERVALUE('DDB Request'!C783)</f>
        <v>0</v>
      </c>
      <c r="Y774" s="191" t="e">
        <f>IF(MATCH(_xlfn.NUMBERVALUE('DDB Request'!C783),Table2[[SpeedType ]],0),"No","")</f>
        <v>#N/A</v>
      </c>
    </row>
    <row r="775" spans="21:25">
      <c r="U775">
        <v>11075359</v>
      </c>
      <c r="V775" t="s">
        <v>1145</v>
      </c>
      <c r="W775" s="126" t="s">
        <v>555</v>
      </c>
      <c r="X775" s="181">
        <f>_xlfn.NUMBERVALUE('DDB Request'!C784)</f>
        <v>0</v>
      </c>
      <c r="Y775" s="191" t="e">
        <f>IF(MATCH(_xlfn.NUMBERVALUE('DDB Request'!C784),Table2[[SpeedType ]],0),"No","")</f>
        <v>#N/A</v>
      </c>
    </row>
    <row r="776" spans="21:25">
      <c r="U776">
        <v>11079058</v>
      </c>
      <c r="V776" t="s">
        <v>1146</v>
      </c>
      <c r="W776" s="126" t="s">
        <v>555</v>
      </c>
      <c r="X776" s="181">
        <f>_xlfn.NUMBERVALUE('DDB Request'!C785)</f>
        <v>0</v>
      </c>
      <c r="Y776" s="191" t="e">
        <f>IF(MATCH(_xlfn.NUMBERVALUE('DDB Request'!C785),Table2[[SpeedType ]],0),"No","")</f>
        <v>#N/A</v>
      </c>
    </row>
    <row r="777" spans="21:25">
      <c r="U777">
        <v>11000195</v>
      </c>
      <c r="V777" t="s">
        <v>1147</v>
      </c>
      <c r="W777" s="126" t="s">
        <v>555</v>
      </c>
      <c r="X777" s="181">
        <f>_xlfn.NUMBERVALUE('DDB Request'!C786)</f>
        <v>0</v>
      </c>
      <c r="Y777" s="191" t="e">
        <f>IF(MATCH(_xlfn.NUMBERVALUE('DDB Request'!C786),Table2[[SpeedType ]],0),"No","")</f>
        <v>#N/A</v>
      </c>
    </row>
    <row r="778" spans="21:25">
      <c r="U778">
        <v>11006041</v>
      </c>
      <c r="V778" t="s">
        <v>1148</v>
      </c>
      <c r="W778" s="126" t="s">
        <v>555</v>
      </c>
      <c r="X778" s="181">
        <f>_xlfn.NUMBERVALUE('DDB Request'!C787)</f>
        <v>0</v>
      </c>
      <c r="Y778" s="191" t="e">
        <f>IF(MATCH(_xlfn.NUMBERVALUE('DDB Request'!C787),Table2[[SpeedType ]],0),"No","")</f>
        <v>#N/A</v>
      </c>
    </row>
    <row r="779" spans="21:25">
      <c r="U779">
        <v>11006750</v>
      </c>
      <c r="V779" t="s">
        <v>1149</v>
      </c>
      <c r="W779" s="126" t="s">
        <v>555</v>
      </c>
      <c r="X779" s="181">
        <f>_xlfn.NUMBERVALUE('DDB Request'!C788)</f>
        <v>0</v>
      </c>
      <c r="Y779" s="191" t="e">
        <f>IF(MATCH(_xlfn.NUMBERVALUE('DDB Request'!C788),Table2[[SpeedType ]],0),"No","")</f>
        <v>#N/A</v>
      </c>
    </row>
    <row r="780" spans="21:25">
      <c r="U780">
        <v>11033326</v>
      </c>
      <c r="V780" t="s">
        <v>1150</v>
      </c>
      <c r="W780" s="126" t="s">
        <v>555</v>
      </c>
      <c r="X780" s="181">
        <f>_xlfn.NUMBERVALUE('DDB Request'!C789)</f>
        <v>0</v>
      </c>
      <c r="Y780" s="191" t="e">
        <f>IF(MATCH(_xlfn.NUMBERVALUE('DDB Request'!C789),Table2[[SpeedType ]],0),"No","")</f>
        <v>#N/A</v>
      </c>
    </row>
    <row r="781" spans="21:25">
      <c r="U781">
        <v>11033329</v>
      </c>
      <c r="V781" t="s">
        <v>1151</v>
      </c>
      <c r="W781" s="126" t="s">
        <v>555</v>
      </c>
      <c r="X781" s="181">
        <f>_xlfn.NUMBERVALUE('DDB Request'!C790)</f>
        <v>0</v>
      </c>
      <c r="Y781" s="191" t="e">
        <f>IF(MATCH(_xlfn.NUMBERVALUE('DDB Request'!C790),Table2[[SpeedType ]],0),"No","")</f>
        <v>#N/A</v>
      </c>
    </row>
    <row r="782" spans="21:25">
      <c r="U782">
        <v>11033389</v>
      </c>
      <c r="V782" t="s">
        <v>1152</v>
      </c>
      <c r="W782" s="126" t="s">
        <v>555</v>
      </c>
      <c r="X782" s="181">
        <f>_xlfn.NUMBERVALUE('DDB Request'!C791)</f>
        <v>0</v>
      </c>
      <c r="Y782" s="191" t="e">
        <f>IF(MATCH(_xlfn.NUMBERVALUE('DDB Request'!C791),Table2[[SpeedType ]],0),"No","")</f>
        <v>#N/A</v>
      </c>
    </row>
    <row r="783" spans="21:25">
      <c r="U783">
        <v>11051599</v>
      </c>
      <c r="V783" t="s">
        <v>1153</v>
      </c>
      <c r="W783" s="126" t="s">
        <v>555</v>
      </c>
      <c r="X783" s="181">
        <f>_xlfn.NUMBERVALUE('DDB Request'!C792)</f>
        <v>0</v>
      </c>
      <c r="Y783" s="191" t="e">
        <f>IF(MATCH(_xlfn.NUMBERVALUE('DDB Request'!C792),Table2[[SpeedType ]],0),"No","")</f>
        <v>#N/A</v>
      </c>
    </row>
    <row r="784" spans="21:25">
      <c r="U784">
        <v>11057704</v>
      </c>
      <c r="V784" t="s">
        <v>1154</v>
      </c>
      <c r="W784" s="126" t="s">
        <v>555</v>
      </c>
      <c r="X784" s="181">
        <f>_xlfn.NUMBERVALUE('DDB Request'!C793)</f>
        <v>0</v>
      </c>
      <c r="Y784" s="191" t="e">
        <f>IF(MATCH(_xlfn.NUMBERVALUE('DDB Request'!C793),Table2[[SpeedType ]],0),"No","")</f>
        <v>#N/A</v>
      </c>
    </row>
    <row r="785" spans="21:25">
      <c r="U785">
        <v>11073584</v>
      </c>
      <c r="V785" t="s">
        <v>1155</v>
      </c>
      <c r="W785" s="126" t="s">
        <v>555</v>
      </c>
      <c r="X785" s="181">
        <f>_xlfn.NUMBERVALUE('DDB Request'!C794)</f>
        <v>0</v>
      </c>
      <c r="Y785" s="191" t="e">
        <f>IF(MATCH(_xlfn.NUMBERVALUE('DDB Request'!C794),Table2[[SpeedType ]],0),"No","")</f>
        <v>#N/A</v>
      </c>
    </row>
    <row r="786" spans="21:25">
      <c r="U786">
        <v>11074476</v>
      </c>
      <c r="V786" t="s">
        <v>1156</v>
      </c>
      <c r="W786" s="126" t="s">
        <v>555</v>
      </c>
      <c r="X786" s="181">
        <f>_xlfn.NUMBERVALUE('DDB Request'!C795)</f>
        <v>0</v>
      </c>
      <c r="Y786" s="191" t="e">
        <f>IF(MATCH(_xlfn.NUMBERVALUE('DDB Request'!C795),Table2[[SpeedType ]],0),"No","")</f>
        <v>#N/A</v>
      </c>
    </row>
    <row r="787" spans="21:25">
      <c r="U787">
        <v>11079099</v>
      </c>
      <c r="V787" t="s">
        <v>1157</v>
      </c>
      <c r="W787" s="126" t="s">
        <v>555</v>
      </c>
      <c r="X787" s="181">
        <f>_xlfn.NUMBERVALUE('DDB Request'!C796)</f>
        <v>0</v>
      </c>
      <c r="Y787" s="191" t="e">
        <f>IF(MATCH(_xlfn.NUMBERVALUE('DDB Request'!C796),Table2[[SpeedType ]],0),"No","")</f>
        <v>#N/A</v>
      </c>
    </row>
    <row r="788" spans="21:25">
      <c r="U788">
        <v>11092288</v>
      </c>
      <c r="V788" t="s">
        <v>1158</v>
      </c>
      <c r="W788" s="126" t="s">
        <v>555</v>
      </c>
      <c r="X788" s="181">
        <f>_xlfn.NUMBERVALUE('DDB Request'!C797)</f>
        <v>0</v>
      </c>
      <c r="Y788" s="191" t="e">
        <f>IF(MATCH(_xlfn.NUMBERVALUE('DDB Request'!C797),Table2[[SpeedType ]],0),"No","")</f>
        <v>#N/A</v>
      </c>
    </row>
    <row r="789" spans="21:25">
      <c r="U789">
        <v>11092333</v>
      </c>
      <c r="V789" t="s">
        <v>1159</v>
      </c>
      <c r="W789" s="126" t="s">
        <v>555</v>
      </c>
      <c r="X789" s="181">
        <f>_xlfn.NUMBERVALUE('DDB Request'!C798)</f>
        <v>0</v>
      </c>
      <c r="Y789" s="191" t="e">
        <f>IF(MATCH(_xlfn.NUMBERVALUE('DDB Request'!C798),Table2[[SpeedType ]],0),"No","")</f>
        <v>#N/A</v>
      </c>
    </row>
    <row r="790" spans="21:25">
      <c r="U790">
        <v>11001215</v>
      </c>
      <c r="V790" t="s">
        <v>1160</v>
      </c>
      <c r="W790" s="126" t="s">
        <v>555</v>
      </c>
      <c r="X790" s="181">
        <f>_xlfn.NUMBERVALUE('DDB Request'!C799)</f>
        <v>0</v>
      </c>
      <c r="Y790" s="191" t="e">
        <f>IF(MATCH(_xlfn.NUMBERVALUE('DDB Request'!C799),Table2[[SpeedType ]],0),"No","")</f>
        <v>#N/A</v>
      </c>
    </row>
    <row r="791" spans="21:25">
      <c r="U791">
        <v>11003473</v>
      </c>
      <c r="V791" t="s">
        <v>1161</v>
      </c>
      <c r="W791" s="126" t="s">
        <v>555</v>
      </c>
      <c r="X791" s="181">
        <f>_xlfn.NUMBERVALUE('DDB Request'!C800)</f>
        <v>0</v>
      </c>
      <c r="Y791" s="191" t="e">
        <f>IF(MATCH(_xlfn.NUMBERVALUE('DDB Request'!C800),Table2[[SpeedType ]],0),"No","")</f>
        <v>#N/A</v>
      </c>
    </row>
    <row r="792" spans="21:25">
      <c r="U792">
        <v>11003531</v>
      </c>
      <c r="V792" t="s">
        <v>1162</v>
      </c>
      <c r="W792" s="126" t="s">
        <v>555</v>
      </c>
      <c r="X792" s="181">
        <f>_xlfn.NUMBERVALUE('DDB Request'!C801)</f>
        <v>0</v>
      </c>
      <c r="Y792" s="191" t="e">
        <f>IF(MATCH(_xlfn.NUMBERVALUE('DDB Request'!C801),Table2[[SpeedType ]],0),"No","")</f>
        <v>#N/A</v>
      </c>
    </row>
    <row r="793" spans="21:25">
      <c r="U793">
        <v>11003694</v>
      </c>
      <c r="V793" t="s">
        <v>1163</v>
      </c>
      <c r="W793" s="126" t="s">
        <v>555</v>
      </c>
      <c r="X793" s="181">
        <f>_xlfn.NUMBERVALUE('DDB Request'!C802)</f>
        <v>0</v>
      </c>
      <c r="Y793" s="191" t="e">
        <f>IF(MATCH(_xlfn.NUMBERVALUE('DDB Request'!C802),Table2[[SpeedType ]],0),"No","")</f>
        <v>#N/A</v>
      </c>
    </row>
    <row r="794" spans="21:25">
      <c r="U794">
        <v>11006836</v>
      </c>
      <c r="V794" t="s">
        <v>1164</v>
      </c>
      <c r="W794" s="126" t="s">
        <v>555</v>
      </c>
      <c r="X794" s="181">
        <f>_xlfn.NUMBERVALUE('DDB Request'!C803)</f>
        <v>0</v>
      </c>
      <c r="Y794" s="191" t="e">
        <f>IF(MATCH(_xlfn.NUMBERVALUE('DDB Request'!C803),Table2[[SpeedType ]],0),"No","")</f>
        <v>#N/A</v>
      </c>
    </row>
    <row r="795" spans="21:25">
      <c r="U795">
        <v>11015010</v>
      </c>
      <c r="V795" t="s">
        <v>1165</v>
      </c>
      <c r="W795" s="126" t="s">
        <v>555</v>
      </c>
      <c r="X795" s="181">
        <f>_xlfn.NUMBERVALUE('DDB Request'!C804)</f>
        <v>0</v>
      </c>
      <c r="Y795" s="191" t="e">
        <f>IF(MATCH(_xlfn.NUMBERVALUE('DDB Request'!C804),Table2[[SpeedType ]],0),"No","")</f>
        <v>#N/A</v>
      </c>
    </row>
    <row r="796" spans="21:25">
      <c r="U796">
        <v>11015011</v>
      </c>
      <c r="V796" t="s">
        <v>1166</v>
      </c>
      <c r="W796" s="126" t="s">
        <v>555</v>
      </c>
      <c r="X796" s="181">
        <f>_xlfn.NUMBERVALUE('DDB Request'!C805)</f>
        <v>0</v>
      </c>
      <c r="Y796" s="191" t="e">
        <f>IF(MATCH(_xlfn.NUMBERVALUE('DDB Request'!C805),Table2[[SpeedType ]],0),"No","")</f>
        <v>#N/A</v>
      </c>
    </row>
    <row r="797" spans="21:25">
      <c r="U797">
        <v>11015012</v>
      </c>
      <c r="V797" t="s">
        <v>1167</v>
      </c>
      <c r="W797" s="126" t="s">
        <v>555</v>
      </c>
      <c r="X797" s="181">
        <f>_xlfn.NUMBERVALUE('DDB Request'!C806)</f>
        <v>0</v>
      </c>
      <c r="Y797" s="191" t="e">
        <f>IF(MATCH(_xlfn.NUMBERVALUE('DDB Request'!C806),Table2[[SpeedType ]],0),"No","")</f>
        <v>#N/A</v>
      </c>
    </row>
    <row r="798" spans="21:25">
      <c r="U798">
        <v>11057210</v>
      </c>
      <c r="V798" t="s">
        <v>1168</v>
      </c>
      <c r="W798" s="126" t="s">
        <v>555</v>
      </c>
      <c r="X798" s="181">
        <f>_xlfn.NUMBERVALUE('DDB Request'!C807)</f>
        <v>0</v>
      </c>
      <c r="Y798" s="191" t="e">
        <f>IF(MATCH(_xlfn.NUMBERVALUE('DDB Request'!C807),Table2[[SpeedType ]],0),"No","")</f>
        <v>#N/A</v>
      </c>
    </row>
    <row r="799" spans="21:25">
      <c r="U799">
        <v>11067408</v>
      </c>
      <c r="V799" t="s">
        <v>1169</v>
      </c>
      <c r="W799" s="126" t="s">
        <v>555</v>
      </c>
      <c r="X799" s="181">
        <f>_xlfn.NUMBERVALUE('DDB Request'!C808)</f>
        <v>0</v>
      </c>
      <c r="Y799" s="191" t="e">
        <f>IF(MATCH(_xlfn.NUMBERVALUE('DDB Request'!C808),Table2[[SpeedType ]],0),"No","")</f>
        <v>#N/A</v>
      </c>
    </row>
    <row r="800" spans="21:25">
      <c r="U800">
        <v>11074698</v>
      </c>
      <c r="V800" t="s">
        <v>1170</v>
      </c>
      <c r="W800" s="126" t="s">
        <v>555</v>
      </c>
      <c r="X800" s="181">
        <f>_xlfn.NUMBERVALUE('DDB Request'!C809)</f>
        <v>0</v>
      </c>
      <c r="Y800" s="191" t="e">
        <f>IF(MATCH(_xlfn.NUMBERVALUE('DDB Request'!C809),Table2[[SpeedType ]],0),"No","")</f>
        <v>#N/A</v>
      </c>
    </row>
    <row r="801" spans="21:25">
      <c r="U801">
        <v>11079260</v>
      </c>
      <c r="V801" t="s">
        <v>1171</v>
      </c>
      <c r="W801" s="126" t="s">
        <v>555</v>
      </c>
      <c r="X801" s="181">
        <f>_xlfn.NUMBERVALUE('DDB Request'!C810)</f>
        <v>0</v>
      </c>
      <c r="Y801" s="191" t="e">
        <f>IF(MATCH(_xlfn.NUMBERVALUE('DDB Request'!C810),Table2[[SpeedType ]],0),"No","")</f>
        <v>#N/A</v>
      </c>
    </row>
    <row r="802" spans="21:25">
      <c r="U802">
        <v>11079261</v>
      </c>
      <c r="V802" t="s">
        <v>1172</v>
      </c>
      <c r="W802" s="126" t="s">
        <v>555</v>
      </c>
      <c r="X802" s="181">
        <f>_xlfn.NUMBERVALUE('DDB Request'!C811)</f>
        <v>0</v>
      </c>
      <c r="Y802" s="191" t="e">
        <f>IF(MATCH(_xlfn.NUMBERVALUE('DDB Request'!C811),Table2[[SpeedType ]],0),"No","")</f>
        <v>#N/A</v>
      </c>
    </row>
    <row r="803" spans="21:25">
      <c r="U803">
        <v>11086263</v>
      </c>
      <c r="V803" t="s">
        <v>1173</v>
      </c>
      <c r="W803" s="126" t="s">
        <v>555</v>
      </c>
      <c r="X803" s="181">
        <f>_xlfn.NUMBERVALUE('DDB Request'!C812)</f>
        <v>0</v>
      </c>
      <c r="Y803" s="191" t="e">
        <f>IF(MATCH(_xlfn.NUMBERVALUE('DDB Request'!C812),Table2[[SpeedType ]],0),"No","")</f>
        <v>#N/A</v>
      </c>
    </row>
    <row r="804" spans="21:25">
      <c r="U804">
        <v>11086264</v>
      </c>
      <c r="V804" t="s">
        <v>1174</v>
      </c>
      <c r="W804" s="126" t="s">
        <v>555</v>
      </c>
      <c r="X804" s="181">
        <f>_xlfn.NUMBERVALUE('DDB Request'!C813)</f>
        <v>0</v>
      </c>
      <c r="Y804" s="191" t="e">
        <f>IF(MATCH(_xlfn.NUMBERVALUE('DDB Request'!C813),Table2[[SpeedType ]],0),"No","")</f>
        <v>#N/A</v>
      </c>
    </row>
    <row r="805" spans="21:25">
      <c r="U805">
        <v>11002846</v>
      </c>
      <c r="V805" t="s">
        <v>1175</v>
      </c>
      <c r="W805" s="126" t="s">
        <v>555</v>
      </c>
      <c r="X805" s="181">
        <f>_xlfn.NUMBERVALUE('DDB Request'!C814)</f>
        <v>0</v>
      </c>
      <c r="Y805" s="191" t="e">
        <f>IF(MATCH(_xlfn.NUMBERVALUE('DDB Request'!C814),Table2[[SpeedType ]],0),"No","")</f>
        <v>#N/A</v>
      </c>
    </row>
    <row r="806" spans="21:25">
      <c r="U806">
        <v>11006748</v>
      </c>
      <c r="V806" t="s">
        <v>1176</v>
      </c>
      <c r="W806" s="126" t="s">
        <v>555</v>
      </c>
      <c r="X806" s="181">
        <f>_xlfn.NUMBERVALUE('DDB Request'!C815)</f>
        <v>0</v>
      </c>
      <c r="Y806" s="191" t="e">
        <f>IF(MATCH(_xlfn.NUMBERVALUE('DDB Request'!C815),Table2[[SpeedType ]],0),"No","")</f>
        <v>#N/A</v>
      </c>
    </row>
    <row r="807" spans="21:25">
      <c r="U807">
        <v>11041549</v>
      </c>
      <c r="V807" t="s">
        <v>1075</v>
      </c>
      <c r="W807" s="126" t="s">
        <v>555</v>
      </c>
      <c r="X807" s="181">
        <f>_xlfn.NUMBERVALUE('DDB Request'!C816)</f>
        <v>0</v>
      </c>
      <c r="Y807" s="191" t="e">
        <f>IF(MATCH(_xlfn.NUMBERVALUE('DDB Request'!C816),Table2[[SpeedType ]],0),"No","")</f>
        <v>#N/A</v>
      </c>
    </row>
    <row r="808" spans="21:25">
      <c r="U808">
        <v>11066845</v>
      </c>
      <c r="V808" t="s">
        <v>1177</v>
      </c>
      <c r="W808" s="126" t="s">
        <v>555</v>
      </c>
      <c r="X808" s="181">
        <f>_xlfn.NUMBERVALUE('DDB Request'!C817)</f>
        <v>0</v>
      </c>
      <c r="Y808" s="191" t="e">
        <f>IF(MATCH(_xlfn.NUMBERVALUE('DDB Request'!C817),Table2[[SpeedType ]],0),"No","")</f>
        <v>#N/A</v>
      </c>
    </row>
    <row r="809" spans="21:25">
      <c r="U809">
        <v>11079062</v>
      </c>
      <c r="V809" t="s">
        <v>1178</v>
      </c>
      <c r="W809" s="126" t="s">
        <v>555</v>
      </c>
      <c r="X809" s="181">
        <f>_xlfn.NUMBERVALUE('DDB Request'!C818)</f>
        <v>0</v>
      </c>
      <c r="Y809" s="191" t="e">
        <f>IF(MATCH(_xlfn.NUMBERVALUE('DDB Request'!C818),Table2[[SpeedType ]],0),"No","")</f>
        <v>#N/A</v>
      </c>
    </row>
    <row r="810" spans="21:25">
      <c r="U810">
        <v>11000693</v>
      </c>
      <c r="V810" t="s">
        <v>1179</v>
      </c>
      <c r="W810" s="126" t="s">
        <v>555</v>
      </c>
      <c r="X810" s="181">
        <f>_xlfn.NUMBERVALUE('DDB Request'!C819)</f>
        <v>0</v>
      </c>
      <c r="Y810" s="191" t="e">
        <f>IF(MATCH(_xlfn.NUMBERVALUE('DDB Request'!C819),Table2[[SpeedType ]],0),"No","")</f>
        <v>#N/A</v>
      </c>
    </row>
    <row r="811" spans="21:25">
      <c r="U811">
        <v>11000695</v>
      </c>
      <c r="V811" t="s">
        <v>1180</v>
      </c>
      <c r="W811" s="126" t="s">
        <v>555</v>
      </c>
      <c r="X811" s="181">
        <f>_xlfn.NUMBERVALUE('DDB Request'!C820)</f>
        <v>0</v>
      </c>
      <c r="Y811" s="191" t="e">
        <f>IF(MATCH(_xlfn.NUMBERVALUE('DDB Request'!C820),Table2[[SpeedType ]],0),"No","")</f>
        <v>#N/A</v>
      </c>
    </row>
    <row r="812" spans="21:25">
      <c r="U812">
        <v>11001797</v>
      </c>
      <c r="V812" t="s">
        <v>1181</v>
      </c>
      <c r="W812" s="126" t="s">
        <v>555</v>
      </c>
      <c r="X812" s="181">
        <f>_xlfn.NUMBERVALUE('DDB Request'!C821)</f>
        <v>0</v>
      </c>
      <c r="Y812" s="191" t="e">
        <f>IF(MATCH(_xlfn.NUMBERVALUE('DDB Request'!C821),Table2[[SpeedType ]],0),"No","")</f>
        <v>#N/A</v>
      </c>
    </row>
    <row r="813" spans="21:25">
      <c r="U813">
        <v>11001799</v>
      </c>
      <c r="V813" t="s">
        <v>890</v>
      </c>
      <c r="W813" s="126" t="s">
        <v>555</v>
      </c>
      <c r="X813" s="181">
        <f>_xlfn.NUMBERVALUE('DDB Request'!C822)</f>
        <v>0</v>
      </c>
      <c r="Y813" s="191" t="e">
        <f>IF(MATCH(_xlfn.NUMBERVALUE('DDB Request'!C822),Table2[[SpeedType ]],0),"No","")</f>
        <v>#N/A</v>
      </c>
    </row>
    <row r="814" spans="21:25">
      <c r="U814">
        <v>11002418</v>
      </c>
      <c r="V814" t="s">
        <v>1182</v>
      </c>
      <c r="W814" s="126" t="s">
        <v>555</v>
      </c>
      <c r="X814" s="181">
        <f>_xlfn.NUMBERVALUE('DDB Request'!C823)</f>
        <v>0</v>
      </c>
      <c r="Y814" s="191" t="e">
        <f>IF(MATCH(_xlfn.NUMBERVALUE('DDB Request'!C823),Table2[[SpeedType ]],0),"No","")</f>
        <v>#N/A</v>
      </c>
    </row>
    <row r="815" spans="21:25">
      <c r="U815">
        <v>11002442</v>
      </c>
      <c r="V815" t="s">
        <v>1183</v>
      </c>
      <c r="W815" s="126" t="s">
        <v>555</v>
      </c>
      <c r="X815" s="181">
        <f>_xlfn.NUMBERVALUE('DDB Request'!C824)</f>
        <v>0</v>
      </c>
      <c r="Y815" s="191" t="e">
        <f>IF(MATCH(_xlfn.NUMBERVALUE('DDB Request'!C824),Table2[[SpeedType ]],0),"No","")</f>
        <v>#N/A</v>
      </c>
    </row>
    <row r="816" spans="21:25">
      <c r="U816">
        <v>11003037</v>
      </c>
      <c r="V816" t="s">
        <v>1184</v>
      </c>
      <c r="W816" s="126" t="s">
        <v>555</v>
      </c>
      <c r="X816" s="181">
        <f>_xlfn.NUMBERVALUE('DDB Request'!C825)</f>
        <v>0</v>
      </c>
      <c r="Y816" s="191" t="e">
        <f>IF(MATCH(_xlfn.NUMBERVALUE('DDB Request'!C825),Table2[[SpeedType ]],0),"No","")</f>
        <v>#N/A</v>
      </c>
    </row>
    <row r="817" spans="21:25">
      <c r="U817">
        <v>11005233</v>
      </c>
      <c r="V817" t="s">
        <v>1185</v>
      </c>
      <c r="W817" s="126" t="s">
        <v>555</v>
      </c>
      <c r="X817" s="181">
        <f>_xlfn.NUMBERVALUE('DDB Request'!C826)</f>
        <v>0</v>
      </c>
      <c r="Y817" s="191" t="e">
        <f>IF(MATCH(_xlfn.NUMBERVALUE('DDB Request'!C826),Table2[[SpeedType ]],0),"No","")</f>
        <v>#N/A</v>
      </c>
    </row>
    <row r="818" spans="21:25">
      <c r="U818">
        <v>11005955</v>
      </c>
      <c r="V818" t="s">
        <v>1186</v>
      </c>
      <c r="W818" s="126" t="s">
        <v>555</v>
      </c>
      <c r="X818" s="181">
        <f>_xlfn.NUMBERVALUE('DDB Request'!C827)</f>
        <v>0</v>
      </c>
      <c r="Y818" s="191" t="e">
        <f>IF(MATCH(_xlfn.NUMBERVALUE('DDB Request'!C827),Table2[[SpeedType ]],0),"No","")</f>
        <v>#N/A</v>
      </c>
    </row>
    <row r="819" spans="21:25">
      <c r="U819">
        <v>11006064</v>
      </c>
      <c r="V819" t="s">
        <v>1187</v>
      </c>
      <c r="W819" s="126" t="s">
        <v>555</v>
      </c>
      <c r="X819" s="181">
        <f>_xlfn.NUMBERVALUE('DDB Request'!C828)</f>
        <v>0</v>
      </c>
      <c r="Y819" s="191" t="e">
        <f>IF(MATCH(_xlfn.NUMBERVALUE('DDB Request'!C828),Table2[[SpeedType ]],0),"No","")</f>
        <v>#N/A</v>
      </c>
    </row>
    <row r="820" spans="21:25">
      <c r="U820">
        <v>11007669</v>
      </c>
      <c r="V820" t="s">
        <v>1188</v>
      </c>
      <c r="W820" s="126" t="s">
        <v>555</v>
      </c>
      <c r="X820" s="181">
        <f>_xlfn.NUMBERVALUE('DDB Request'!C829)</f>
        <v>0</v>
      </c>
      <c r="Y820" s="191" t="e">
        <f>IF(MATCH(_xlfn.NUMBERVALUE('DDB Request'!C829),Table2[[SpeedType ]],0),"No","")</f>
        <v>#N/A</v>
      </c>
    </row>
    <row r="821" spans="21:25">
      <c r="U821">
        <v>11014992</v>
      </c>
      <c r="V821" t="s">
        <v>1189</v>
      </c>
      <c r="W821" s="126" t="s">
        <v>555</v>
      </c>
      <c r="X821" s="181">
        <f>_xlfn.NUMBERVALUE('DDB Request'!C830)</f>
        <v>0</v>
      </c>
      <c r="Y821" s="191" t="e">
        <f>IF(MATCH(_xlfn.NUMBERVALUE('DDB Request'!C830),Table2[[SpeedType ]],0),"No","")</f>
        <v>#N/A</v>
      </c>
    </row>
    <row r="822" spans="21:25">
      <c r="U822">
        <v>11015046</v>
      </c>
      <c r="V822" t="s">
        <v>1022</v>
      </c>
      <c r="W822" s="126" t="s">
        <v>555</v>
      </c>
      <c r="X822" s="181">
        <f>_xlfn.NUMBERVALUE('DDB Request'!C831)</f>
        <v>0</v>
      </c>
      <c r="Y822" s="191" t="e">
        <f>IF(MATCH(_xlfn.NUMBERVALUE('DDB Request'!C831),Table2[[SpeedType ]],0),"No","")</f>
        <v>#N/A</v>
      </c>
    </row>
    <row r="823" spans="21:25">
      <c r="U823">
        <v>11015047</v>
      </c>
      <c r="V823" t="s">
        <v>1190</v>
      </c>
      <c r="W823" s="126" t="s">
        <v>555</v>
      </c>
      <c r="X823" s="181">
        <f>_xlfn.NUMBERVALUE('DDB Request'!C832)</f>
        <v>0</v>
      </c>
      <c r="Y823" s="191" t="e">
        <f>IF(MATCH(_xlfn.NUMBERVALUE('DDB Request'!C832),Table2[[SpeedType ]],0),"No","")</f>
        <v>#N/A</v>
      </c>
    </row>
    <row r="824" spans="21:25">
      <c r="U824">
        <v>11015049</v>
      </c>
      <c r="V824" t="s">
        <v>762</v>
      </c>
      <c r="W824" s="126" t="s">
        <v>555</v>
      </c>
      <c r="X824" s="181">
        <f>_xlfn.NUMBERVALUE('DDB Request'!C833)</f>
        <v>0</v>
      </c>
      <c r="Y824" s="191" t="e">
        <f>IF(MATCH(_xlfn.NUMBERVALUE('DDB Request'!C833),Table2[[SpeedType ]],0),"No","")</f>
        <v>#N/A</v>
      </c>
    </row>
    <row r="825" spans="21:25">
      <c r="U825">
        <v>11015050</v>
      </c>
      <c r="V825" t="s">
        <v>1191</v>
      </c>
      <c r="W825" s="126" t="s">
        <v>555</v>
      </c>
      <c r="X825" s="181">
        <f>_xlfn.NUMBERVALUE('DDB Request'!C834)</f>
        <v>0</v>
      </c>
      <c r="Y825" s="191" t="e">
        <f>IF(MATCH(_xlfn.NUMBERVALUE('DDB Request'!C834),Table2[[SpeedType ]],0),"No","")</f>
        <v>#N/A</v>
      </c>
    </row>
    <row r="826" spans="21:25">
      <c r="U826">
        <v>11033458</v>
      </c>
      <c r="V826" t="s">
        <v>1192</v>
      </c>
      <c r="W826" s="126" t="s">
        <v>555</v>
      </c>
      <c r="X826" s="181">
        <f>_xlfn.NUMBERVALUE('DDB Request'!C835)</f>
        <v>0</v>
      </c>
      <c r="Y826" s="191" t="e">
        <f>IF(MATCH(_xlfn.NUMBERVALUE('DDB Request'!C835),Table2[[SpeedType ]],0),"No","")</f>
        <v>#N/A</v>
      </c>
    </row>
    <row r="827" spans="21:25">
      <c r="U827">
        <v>11033460</v>
      </c>
      <c r="V827" t="s">
        <v>1193</v>
      </c>
      <c r="W827" s="126" t="s">
        <v>555</v>
      </c>
      <c r="X827" s="181">
        <f>_xlfn.NUMBERVALUE('DDB Request'!C836)</f>
        <v>0</v>
      </c>
      <c r="Y827" s="191" t="e">
        <f>IF(MATCH(_xlfn.NUMBERVALUE('DDB Request'!C836),Table2[[SpeedType ]],0),"No","")</f>
        <v>#N/A</v>
      </c>
    </row>
    <row r="828" spans="21:25">
      <c r="U828">
        <v>11033463</v>
      </c>
      <c r="V828" t="s">
        <v>916</v>
      </c>
      <c r="W828" s="126" t="s">
        <v>555</v>
      </c>
      <c r="X828" s="181">
        <f>_xlfn.NUMBERVALUE('DDB Request'!C837)</f>
        <v>0</v>
      </c>
      <c r="Y828" s="191" t="e">
        <f>IF(MATCH(_xlfn.NUMBERVALUE('DDB Request'!C837),Table2[[SpeedType ]],0),"No","")</f>
        <v>#N/A</v>
      </c>
    </row>
    <row r="829" spans="21:25">
      <c r="U829">
        <v>11033466</v>
      </c>
      <c r="V829" t="s">
        <v>1194</v>
      </c>
      <c r="W829" s="126" t="s">
        <v>555</v>
      </c>
      <c r="X829" s="181">
        <f>_xlfn.NUMBERVALUE('DDB Request'!C838)</f>
        <v>0</v>
      </c>
      <c r="Y829" s="191" t="e">
        <f>IF(MATCH(_xlfn.NUMBERVALUE('DDB Request'!C838),Table2[[SpeedType ]],0),"No","")</f>
        <v>#N/A</v>
      </c>
    </row>
    <row r="830" spans="21:25">
      <c r="U830">
        <v>11040778</v>
      </c>
      <c r="V830" t="s">
        <v>1195</v>
      </c>
      <c r="W830" s="126" t="s">
        <v>555</v>
      </c>
      <c r="X830" s="181">
        <f>_xlfn.NUMBERVALUE('DDB Request'!C839)</f>
        <v>0</v>
      </c>
      <c r="Y830" s="191" t="e">
        <f>IF(MATCH(_xlfn.NUMBERVALUE('DDB Request'!C839),Table2[[SpeedType ]],0),"No","")</f>
        <v>#N/A</v>
      </c>
    </row>
    <row r="831" spans="21:25">
      <c r="U831">
        <v>11041536</v>
      </c>
      <c r="V831" t="s">
        <v>1196</v>
      </c>
      <c r="W831" s="126" t="s">
        <v>555</v>
      </c>
      <c r="X831" s="181">
        <f>_xlfn.NUMBERVALUE('DDB Request'!C840)</f>
        <v>0</v>
      </c>
      <c r="Y831" s="191" t="e">
        <f>IF(MATCH(_xlfn.NUMBERVALUE('DDB Request'!C840),Table2[[SpeedType ]],0),"No","")</f>
        <v>#N/A</v>
      </c>
    </row>
    <row r="832" spans="21:25">
      <c r="U832">
        <v>11041546</v>
      </c>
      <c r="V832" t="s">
        <v>1197</v>
      </c>
      <c r="W832" s="126" t="s">
        <v>555</v>
      </c>
      <c r="X832" s="181">
        <f>_xlfn.NUMBERVALUE('DDB Request'!C841)</f>
        <v>0</v>
      </c>
      <c r="Y832" s="191" t="e">
        <f>IF(MATCH(_xlfn.NUMBERVALUE('DDB Request'!C841),Table2[[SpeedType ]],0),"No","")</f>
        <v>#N/A</v>
      </c>
    </row>
    <row r="833" spans="21:25">
      <c r="U833">
        <v>11047436</v>
      </c>
      <c r="V833" t="s">
        <v>1198</v>
      </c>
      <c r="W833" s="126" t="s">
        <v>555</v>
      </c>
      <c r="X833" s="181">
        <f>_xlfn.NUMBERVALUE('DDB Request'!C842)</f>
        <v>0</v>
      </c>
      <c r="Y833" s="191" t="e">
        <f>IF(MATCH(_xlfn.NUMBERVALUE('DDB Request'!C842),Table2[[SpeedType ]],0),"No","")</f>
        <v>#N/A</v>
      </c>
    </row>
    <row r="834" spans="21:25">
      <c r="U834">
        <v>11051992</v>
      </c>
      <c r="V834" t="s">
        <v>1199</v>
      </c>
      <c r="W834" s="126" t="s">
        <v>555</v>
      </c>
      <c r="X834" s="181">
        <f>_xlfn.NUMBERVALUE('DDB Request'!C843)</f>
        <v>0</v>
      </c>
      <c r="Y834" s="191" t="e">
        <f>IF(MATCH(_xlfn.NUMBERVALUE('DDB Request'!C843),Table2[[SpeedType ]],0),"No","")</f>
        <v>#N/A</v>
      </c>
    </row>
    <row r="835" spans="21:25">
      <c r="U835">
        <v>11052312</v>
      </c>
      <c r="V835" t="s">
        <v>1200</v>
      </c>
      <c r="W835" s="126" t="s">
        <v>555</v>
      </c>
      <c r="X835" s="181">
        <f>_xlfn.NUMBERVALUE('DDB Request'!C844)</f>
        <v>0</v>
      </c>
      <c r="Y835" s="191" t="e">
        <f>IF(MATCH(_xlfn.NUMBERVALUE('DDB Request'!C844),Table2[[SpeedType ]],0),"No","")</f>
        <v>#N/A</v>
      </c>
    </row>
    <row r="836" spans="21:25">
      <c r="U836">
        <v>11073569</v>
      </c>
      <c r="V836" t="s">
        <v>1201</v>
      </c>
      <c r="W836" s="126" t="s">
        <v>555</v>
      </c>
      <c r="X836" s="181">
        <f>_xlfn.NUMBERVALUE('DDB Request'!C845)</f>
        <v>0</v>
      </c>
      <c r="Y836" s="191" t="e">
        <f>IF(MATCH(_xlfn.NUMBERVALUE('DDB Request'!C845),Table2[[SpeedType ]],0),"No","")</f>
        <v>#N/A</v>
      </c>
    </row>
    <row r="837" spans="21:25">
      <c r="U837">
        <v>11073572</v>
      </c>
      <c r="V837" t="s">
        <v>1202</v>
      </c>
      <c r="W837" s="126" t="s">
        <v>555</v>
      </c>
      <c r="X837" s="181">
        <f>_xlfn.NUMBERVALUE('DDB Request'!C846)</f>
        <v>0</v>
      </c>
      <c r="Y837" s="191" t="e">
        <f>IF(MATCH(_xlfn.NUMBERVALUE('DDB Request'!C846),Table2[[SpeedType ]],0),"No","")</f>
        <v>#N/A</v>
      </c>
    </row>
    <row r="838" spans="21:25">
      <c r="U838">
        <v>11073573</v>
      </c>
      <c r="V838" t="s">
        <v>1203</v>
      </c>
      <c r="W838" s="126" t="s">
        <v>555</v>
      </c>
      <c r="X838" s="181">
        <f>_xlfn.NUMBERVALUE('DDB Request'!C847)</f>
        <v>0</v>
      </c>
      <c r="Y838" s="191" t="e">
        <f>IF(MATCH(_xlfn.NUMBERVALUE('DDB Request'!C847),Table2[[SpeedType ]],0),"No","")</f>
        <v>#N/A</v>
      </c>
    </row>
    <row r="839" spans="21:25">
      <c r="U839">
        <v>11086255</v>
      </c>
      <c r="V839" t="s">
        <v>1204</v>
      </c>
      <c r="W839" s="126" t="s">
        <v>555</v>
      </c>
      <c r="X839" s="181">
        <f>_xlfn.NUMBERVALUE('DDB Request'!C848)</f>
        <v>0</v>
      </c>
      <c r="Y839" s="191" t="e">
        <f>IF(MATCH(_xlfn.NUMBERVALUE('DDB Request'!C848),Table2[[SpeedType ]],0),"No","")</f>
        <v>#N/A</v>
      </c>
    </row>
    <row r="840" spans="21:25">
      <c r="U840">
        <v>11086256</v>
      </c>
      <c r="V840" t="s">
        <v>986</v>
      </c>
      <c r="W840" s="126" t="s">
        <v>555</v>
      </c>
      <c r="X840" s="181">
        <f>_xlfn.NUMBERVALUE('DDB Request'!C849)</f>
        <v>0</v>
      </c>
      <c r="Y840" s="191" t="e">
        <f>IF(MATCH(_xlfn.NUMBERVALUE('DDB Request'!C849),Table2[[SpeedType ]],0),"No","")</f>
        <v>#N/A</v>
      </c>
    </row>
    <row r="841" spans="21:25">
      <c r="U841">
        <v>11086257</v>
      </c>
      <c r="V841" t="s">
        <v>732</v>
      </c>
      <c r="W841" s="126" t="s">
        <v>555</v>
      </c>
      <c r="X841" s="181">
        <f>_xlfn.NUMBERVALUE('DDB Request'!C850)</f>
        <v>0</v>
      </c>
      <c r="Y841" s="191" t="e">
        <f>IF(MATCH(_xlfn.NUMBERVALUE('DDB Request'!C850),Table2[[SpeedType ]],0),"No","")</f>
        <v>#N/A</v>
      </c>
    </row>
    <row r="842" spans="21:25">
      <c r="U842">
        <v>11086258</v>
      </c>
      <c r="V842" t="s">
        <v>1205</v>
      </c>
      <c r="W842" s="126" t="s">
        <v>555</v>
      </c>
      <c r="X842" s="181">
        <f>_xlfn.NUMBERVALUE('DDB Request'!C851)</f>
        <v>0</v>
      </c>
      <c r="Y842" s="191" t="e">
        <f>IF(MATCH(_xlfn.NUMBERVALUE('DDB Request'!C851),Table2[[SpeedType ]],0),"No","")</f>
        <v>#N/A</v>
      </c>
    </row>
    <row r="843" spans="21:25">
      <c r="U843">
        <v>11092320</v>
      </c>
      <c r="V843" t="s">
        <v>1206</v>
      </c>
      <c r="W843" s="126" t="s">
        <v>555</v>
      </c>
      <c r="X843" s="181">
        <f>_xlfn.NUMBERVALUE('DDB Request'!C852)</f>
        <v>0</v>
      </c>
      <c r="Y843" s="191" t="e">
        <f>IF(MATCH(_xlfn.NUMBERVALUE('DDB Request'!C852),Table2[[SpeedType ]],0),"No","")</f>
        <v>#N/A</v>
      </c>
    </row>
    <row r="844" spans="21:25">
      <c r="U844">
        <v>11092321</v>
      </c>
      <c r="V844" t="s">
        <v>1041</v>
      </c>
      <c r="W844" s="126" t="s">
        <v>555</v>
      </c>
      <c r="X844" s="181">
        <f>_xlfn.NUMBERVALUE('DDB Request'!C853)</f>
        <v>0</v>
      </c>
      <c r="Y844" s="191" t="e">
        <f>IF(MATCH(_xlfn.NUMBERVALUE('DDB Request'!C853),Table2[[SpeedType ]],0),"No","")</f>
        <v>#N/A</v>
      </c>
    </row>
    <row r="845" spans="21:25">
      <c r="U845">
        <v>11092329</v>
      </c>
      <c r="V845" t="s">
        <v>1207</v>
      </c>
      <c r="W845" s="126" t="s">
        <v>555</v>
      </c>
      <c r="X845" s="181">
        <f>_xlfn.NUMBERVALUE('DDB Request'!C854)</f>
        <v>0</v>
      </c>
      <c r="Y845" s="191" t="e">
        <f>IF(MATCH(_xlfn.NUMBERVALUE('DDB Request'!C854),Table2[[SpeedType ]],0),"No","")</f>
        <v>#N/A</v>
      </c>
    </row>
    <row r="846" spans="21:25">
      <c r="U846">
        <v>11001963</v>
      </c>
      <c r="V846" t="s">
        <v>1208</v>
      </c>
      <c r="W846" s="126" t="s">
        <v>555</v>
      </c>
      <c r="X846" s="181">
        <f>_xlfn.NUMBERVALUE('DDB Request'!C855)</f>
        <v>0</v>
      </c>
      <c r="Y846" s="191" t="e">
        <f>IF(MATCH(_xlfn.NUMBERVALUE('DDB Request'!C855),Table2[[SpeedType ]],0),"No","")</f>
        <v>#N/A</v>
      </c>
    </row>
    <row r="847" spans="21:25">
      <c r="U847">
        <v>11002448</v>
      </c>
      <c r="V847" t="s">
        <v>1209</v>
      </c>
      <c r="W847" s="126" t="s">
        <v>555</v>
      </c>
      <c r="X847" s="181">
        <f>_xlfn.NUMBERVALUE('DDB Request'!C856)</f>
        <v>0</v>
      </c>
      <c r="Y847" s="191" t="e">
        <f>IF(MATCH(_xlfn.NUMBERVALUE('DDB Request'!C856),Table2[[SpeedType ]],0),"No","")</f>
        <v>#N/A</v>
      </c>
    </row>
    <row r="848" spans="21:25">
      <c r="U848">
        <v>11003582</v>
      </c>
      <c r="V848" t="s">
        <v>1210</v>
      </c>
      <c r="W848" s="126" t="s">
        <v>555</v>
      </c>
      <c r="X848" s="181">
        <f>_xlfn.NUMBERVALUE('DDB Request'!C857)</f>
        <v>0</v>
      </c>
      <c r="Y848" s="191" t="e">
        <f>IF(MATCH(_xlfn.NUMBERVALUE('DDB Request'!C857),Table2[[SpeedType ]],0),"No","")</f>
        <v>#N/A</v>
      </c>
    </row>
    <row r="849" spans="21:25">
      <c r="U849">
        <v>11004019</v>
      </c>
      <c r="V849" t="s">
        <v>1211</v>
      </c>
      <c r="W849" s="126" t="s">
        <v>555</v>
      </c>
      <c r="X849" s="181">
        <f>_xlfn.NUMBERVALUE('DDB Request'!C858)</f>
        <v>0</v>
      </c>
      <c r="Y849" s="191" t="e">
        <f>IF(MATCH(_xlfn.NUMBERVALUE('DDB Request'!C858),Table2[[SpeedType ]],0),"No","")</f>
        <v>#N/A</v>
      </c>
    </row>
    <row r="850" spans="21:25">
      <c r="U850">
        <v>11005147</v>
      </c>
      <c r="V850" t="s">
        <v>1212</v>
      </c>
      <c r="W850" s="126" t="s">
        <v>555</v>
      </c>
      <c r="X850" s="181">
        <f>_xlfn.NUMBERVALUE('DDB Request'!C859)</f>
        <v>0</v>
      </c>
      <c r="Y850" s="191" t="e">
        <f>IF(MATCH(_xlfn.NUMBERVALUE('DDB Request'!C859),Table2[[SpeedType ]],0),"No","")</f>
        <v>#N/A</v>
      </c>
    </row>
    <row r="851" spans="21:25">
      <c r="U851">
        <v>11005149</v>
      </c>
      <c r="V851" t="s">
        <v>1213</v>
      </c>
      <c r="W851" s="126" t="s">
        <v>555</v>
      </c>
      <c r="X851" s="181">
        <f>_xlfn.NUMBERVALUE('DDB Request'!C860)</f>
        <v>0</v>
      </c>
      <c r="Y851" s="191" t="e">
        <f>IF(MATCH(_xlfn.NUMBERVALUE('DDB Request'!C860),Table2[[SpeedType ]],0),"No","")</f>
        <v>#N/A</v>
      </c>
    </row>
    <row r="852" spans="21:25">
      <c r="U852">
        <v>11014923</v>
      </c>
      <c r="V852" t="s">
        <v>1214</v>
      </c>
      <c r="W852" s="126" t="s">
        <v>555</v>
      </c>
      <c r="X852" s="181">
        <f>_xlfn.NUMBERVALUE('DDB Request'!C861)</f>
        <v>0</v>
      </c>
      <c r="Y852" s="191" t="e">
        <f>IF(MATCH(_xlfn.NUMBERVALUE('DDB Request'!C861),Table2[[SpeedType ]],0),"No","")</f>
        <v>#N/A</v>
      </c>
    </row>
    <row r="853" spans="21:25">
      <c r="U853">
        <v>11014927</v>
      </c>
      <c r="V853" t="s">
        <v>1215</v>
      </c>
      <c r="W853" s="126" t="s">
        <v>555</v>
      </c>
      <c r="X853" s="181">
        <f>_xlfn.NUMBERVALUE('DDB Request'!C862)</f>
        <v>0</v>
      </c>
      <c r="Y853" s="191" t="e">
        <f>IF(MATCH(_xlfn.NUMBERVALUE('DDB Request'!C862),Table2[[SpeedType ]],0),"No","")</f>
        <v>#N/A</v>
      </c>
    </row>
    <row r="854" spans="21:25">
      <c r="U854">
        <v>11033360</v>
      </c>
      <c r="V854" t="s">
        <v>1216</v>
      </c>
      <c r="W854" s="126" t="s">
        <v>555</v>
      </c>
      <c r="X854" s="181">
        <f>_xlfn.NUMBERVALUE('DDB Request'!C863)</f>
        <v>0</v>
      </c>
      <c r="Y854" s="191" t="e">
        <f>IF(MATCH(_xlfn.NUMBERVALUE('DDB Request'!C863),Table2[[SpeedType ]],0),"No","")</f>
        <v>#N/A</v>
      </c>
    </row>
    <row r="855" spans="21:25">
      <c r="U855">
        <v>11033483</v>
      </c>
      <c r="V855" t="s">
        <v>1217</v>
      </c>
      <c r="W855" s="126" t="s">
        <v>555</v>
      </c>
      <c r="X855" s="181">
        <f>_xlfn.NUMBERVALUE('DDB Request'!C864)</f>
        <v>0</v>
      </c>
      <c r="Y855" s="191" t="e">
        <f>IF(MATCH(_xlfn.NUMBERVALUE('DDB Request'!C864),Table2[[SpeedType ]],0),"No","")</f>
        <v>#N/A</v>
      </c>
    </row>
    <row r="856" spans="21:25">
      <c r="U856">
        <v>11051993</v>
      </c>
      <c r="V856" t="s">
        <v>1218</v>
      </c>
      <c r="W856" s="126" t="s">
        <v>555</v>
      </c>
      <c r="X856" s="181">
        <f>_xlfn.NUMBERVALUE('DDB Request'!C865)</f>
        <v>0</v>
      </c>
      <c r="Y856" s="191" t="e">
        <f>IF(MATCH(_xlfn.NUMBERVALUE('DDB Request'!C865),Table2[[SpeedType ]],0),"No","")</f>
        <v>#N/A</v>
      </c>
    </row>
    <row r="857" spans="21:25">
      <c r="U857">
        <v>11062498</v>
      </c>
      <c r="V857" t="s">
        <v>1219</v>
      </c>
      <c r="W857" s="126" t="s">
        <v>555</v>
      </c>
      <c r="X857" s="181">
        <f>_xlfn.NUMBERVALUE('DDB Request'!C866)</f>
        <v>0</v>
      </c>
      <c r="Y857" s="191" t="e">
        <f>IF(MATCH(_xlfn.NUMBERVALUE('DDB Request'!C866),Table2[[SpeedType ]],0),"No","")</f>
        <v>#N/A</v>
      </c>
    </row>
    <row r="858" spans="21:25">
      <c r="U858">
        <v>11065084</v>
      </c>
      <c r="V858" t="s">
        <v>1220</v>
      </c>
      <c r="W858" s="126" t="s">
        <v>555</v>
      </c>
      <c r="X858" s="181">
        <f>_xlfn.NUMBERVALUE('DDB Request'!C867)</f>
        <v>0</v>
      </c>
      <c r="Y858" s="191" t="e">
        <f>IF(MATCH(_xlfn.NUMBERVALUE('DDB Request'!C867),Table2[[SpeedType ]],0),"No","")</f>
        <v>#N/A</v>
      </c>
    </row>
    <row r="859" spans="21:25">
      <c r="U859">
        <v>11066852</v>
      </c>
      <c r="V859" t="s">
        <v>1221</v>
      </c>
      <c r="W859" s="126" t="s">
        <v>555</v>
      </c>
      <c r="X859" s="181">
        <f>_xlfn.NUMBERVALUE('DDB Request'!C868)</f>
        <v>0</v>
      </c>
      <c r="Y859" s="191" t="e">
        <f>IF(MATCH(_xlfn.NUMBERVALUE('DDB Request'!C868),Table2[[SpeedType ]],0),"No","")</f>
        <v>#N/A</v>
      </c>
    </row>
    <row r="860" spans="21:25">
      <c r="U860">
        <v>11067095</v>
      </c>
      <c r="V860" t="s">
        <v>1222</v>
      </c>
      <c r="W860" s="126" t="s">
        <v>555</v>
      </c>
      <c r="X860" s="181">
        <f>_xlfn.NUMBERVALUE('DDB Request'!C869)</f>
        <v>0</v>
      </c>
      <c r="Y860" s="191" t="e">
        <f>IF(MATCH(_xlfn.NUMBERVALUE('DDB Request'!C869),Table2[[SpeedType ]],0),"No","")</f>
        <v>#N/A</v>
      </c>
    </row>
    <row r="861" spans="21:25">
      <c r="U861">
        <v>11074697</v>
      </c>
      <c r="V861" t="s">
        <v>1223</v>
      </c>
      <c r="W861" s="126" t="s">
        <v>555</v>
      </c>
      <c r="X861" s="181">
        <f>_xlfn.NUMBERVALUE('DDB Request'!C870)</f>
        <v>0</v>
      </c>
      <c r="Y861" s="191" t="e">
        <f>IF(MATCH(_xlfn.NUMBERVALUE('DDB Request'!C870),Table2[[SpeedType ]],0),"No","")</f>
        <v>#N/A</v>
      </c>
    </row>
    <row r="862" spans="21:25">
      <c r="U862">
        <v>11079163</v>
      </c>
      <c r="V862" t="s">
        <v>1224</v>
      </c>
      <c r="W862" s="126" t="s">
        <v>555</v>
      </c>
      <c r="X862" s="181">
        <f>_xlfn.NUMBERVALUE('DDB Request'!C871)</f>
        <v>0</v>
      </c>
      <c r="Y862" s="191" t="e">
        <f>IF(MATCH(_xlfn.NUMBERVALUE('DDB Request'!C871),Table2[[SpeedType ]],0),"No","")</f>
        <v>#N/A</v>
      </c>
    </row>
    <row r="863" spans="21:25">
      <c r="U863">
        <v>11079433</v>
      </c>
      <c r="V863" t="s">
        <v>1225</v>
      </c>
      <c r="W863" s="126" t="s">
        <v>555</v>
      </c>
      <c r="X863" s="181">
        <f>_xlfn.NUMBERVALUE('DDB Request'!C872)</f>
        <v>0</v>
      </c>
      <c r="Y863" s="191" t="e">
        <f>IF(MATCH(_xlfn.NUMBERVALUE('DDB Request'!C872),Table2[[SpeedType ]],0),"No","")</f>
        <v>#N/A</v>
      </c>
    </row>
    <row r="864" spans="21:25">
      <c r="U864">
        <v>11079637</v>
      </c>
      <c r="V864" t="s">
        <v>1226</v>
      </c>
      <c r="W864" s="126" t="s">
        <v>555</v>
      </c>
      <c r="X864" s="181">
        <f>_xlfn.NUMBERVALUE('DDB Request'!C873)</f>
        <v>0</v>
      </c>
      <c r="Y864" s="191" t="e">
        <f>IF(MATCH(_xlfn.NUMBERVALUE('DDB Request'!C873),Table2[[SpeedType ]],0),"No","")</f>
        <v>#N/A</v>
      </c>
    </row>
    <row r="865" spans="21:25">
      <c r="U865">
        <v>11041381</v>
      </c>
      <c r="V865" t="s">
        <v>1227</v>
      </c>
      <c r="W865" s="126" t="s">
        <v>555</v>
      </c>
      <c r="X865" s="181">
        <f>_xlfn.NUMBERVALUE('DDB Request'!C874)</f>
        <v>0</v>
      </c>
      <c r="Y865" s="191" t="e">
        <f>IF(MATCH(_xlfn.NUMBERVALUE('DDB Request'!C874),Table2[[SpeedType ]],0),"No","")</f>
        <v>#N/A</v>
      </c>
    </row>
    <row r="866" spans="21:25">
      <c r="U866">
        <v>11002077</v>
      </c>
      <c r="V866" t="s">
        <v>1228</v>
      </c>
      <c r="W866" s="126" t="s">
        <v>555</v>
      </c>
      <c r="X866" s="181">
        <f>_xlfn.NUMBERVALUE('DDB Request'!C875)</f>
        <v>0</v>
      </c>
      <c r="Y866" s="191" t="e">
        <f>IF(MATCH(_xlfn.NUMBERVALUE('DDB Request'!C875),Table2[[SpeedType ]],0),"No","")</f>
        <v>#N/A</v>
      </c>
    </row>
    <row r="867" spans="21:25">
      <c r="U867">
        <v>11005647</v>
      </c>
      <c r="V867" t="s">
        <v>1229</v>
      </c>
      <c r="W867" s="126" t="s">
        <v>555</v>
      </c>
      <c r="X867" s="181">
        <f>_xlfn.NUMBERVALUE('DDB Request'!C876)</f>
        <v>0</v>
      </c>
      <c r="Y867" s="191" t="e">
        <f>IF(MATCH(_xlfn.NUMBERVALUE('DDB Request'!C876),Table2[[SpeedType ]],0),"No","")</f>
        <v>#N/A</v>
      </c>
    </row>
    <row r="868" spans="21:25">
      <c r="U868">
        <v>11005648</v>
      </c>
      <c r="V868" t="s">
        <v>1230</v>
      </c>
      <c r="W868" s="126" t="s">
        <v>555</v>
      </c>
      <c r="X868" s="181">
        <f>_xlfn.NUMBERVALUE('DDB Request'!C877)</f>
        <v>0</v>
      </c>
      <c r="Y868" s="191" t="e">
        <f>IF(MATCH(_xlfn.NUMBERVALUE('DDB Request'!C877),Table2[[SpeedType ]],0),"No","")</f>
        <v>#N/A</v>
      </c>
    </row>
    <row r="869" spans="21:25">
      <c r="U869">
        <v>11005649</v>
      </c>
      <c r="V869" t="s">
        <v>1231</v>
      </c>
      <c r="W869" s="126" t="s">
        <v>555</v>
      </c>
      <c r="X869" s="181">
        <f>_xlfn.NUMBERVALUE('DDB Request'!C878)</f>
        <v>0</v>
      </c>
      <c r="Y869" s="191" t="e">
        <f>IF(MATCH(_xlfn.NUMBERVALUE('DDB Request'!C878),Table2[[SpeedType ]],0),"No","")</f>
        <v>#N/A</v>
      </c>
    </row>
    <row r="870" spans="21:25">
      <c r="U870">
        <v>11005650</v>
      </c>
      <c r="V870" t="s">
        <v>1232</v>
      </c>
      <c r="W870" s="126" t="s">
        <v>555</v>
      </c>
      <c r="X870" s="181">
        <f>_xlfn.NUMBERVALUE('DDB Request'!C879)</f>
        <v>0</v>
      </c>
      <c r="Y870" s="191" t="e">
        <f>IF(MATCH(_xlfn.NUMBERVALUE('DDB Request'!C879),Table2[[SpeedType ]],0),"No","")</f>
        <v>#N/A</v>
      </c>
    </row>
    <row r="871" spans="21:25">
      <c r="U871">
        <v>11005651</v>
      </c>
      <c r="V871" t="s">
        <v>1233</v>
      </c>
      <c r="W871" s="126" t="s">
        <v>555</v>
      </c>
      <c r="X871" s="181">
        <f>_xlfn.NUMBERVALUE('DDB Request'!C880)</f>
        <v>0</v>
      </c>
      <c r="Y871" s="191" t="e">
        <f>IF(MATCH(_xlfn.NUMBERVALUE('DDB Request'!C880),Table2[[SpeedType ]],0),"No","")</f>
        <v>#N/A</v>
      </c>
    </row>
    <row r="872" spans="21:25">
      <c r="U872">
        <v>11005652</v>
      </c>
      <c r="V872" t="s">
        <v>1234</v>
      </c>
      <c r="W872" s="126" t="s">
        <v>555</v>
      </c>
      <c r="X872" s="181">
        <f>_xlfn.NUMBERVALUE('DDB Request'!C881)</f>
        <v>0</v>
      </c>
      <c r="Y872" s="191" t="e">
        <f>IF(MATCH(_xlfn.NUMBERVALUE('DDB Request'!C881),Table2[[SpeedType ]],0),"No","")</f>
        <v>#N/A</v>
      </c>
    </row>
    <row r="873" spans="21:25">
      <c r="U873">
        <v>11007335</v>
      </c>
      <c r="V873" t="s">
        <v>1235</v>
      </c>
      <c r="W873" s="126" t="s">
        <v>555</v>
      </c>
      <c r="X873" s="181">
        <f>_xlfn.NUMBERVALUE('DDB Request'!C882)</f>
        <v>0</v>
      </c>
      <c r="Y873" s="191" t="e">
        <f>IF(MATCH(_xlfn.NUMBERVALUE('DDB Request'!C882),Table2[[SpeedType ]],0),"No","")</f>
        <v>#N/A</v>
      </c>
    </row>
    <row r="874" spans="21:25">
      <c r="U874">
        <v>11016112</v>
      </c>
      <c r="V874" t="s">
        <v>1236</v>
      </c>
      <c r="W874" s="126" t="s">
        <v>555</v>
      </c>
      <c r="X874" s="181">
        <f>_xlfn.NUMBERVALUE('DDB Request'!C883)</f>
        <v>0</v>
      </c>
      <c r="Y874" s="191" t="e">
        <f>IF(MATCH(_xlfn.NUMBERVALUE('DDB Request'!C883),Table2[[SpeedType ]],0),"No","")</f>
        <v>#N/A</v>
      </c>
    </row>
    <row r="875" spans="21:25">
      <c r="U875">
        <v>11016149</v>
      </c>
      <c r="V875" t="s">
        <v>1237</v>
      </c>
      <c r="W875" s="126" t="s">
        <v>555</v>
      </c>
      <c r="X875" s="181">
        <f>_xlfn.NUMBERVALUE('DDB Request'!C884)</f>
        <v>0</v>
      </c>
      <c r="Y875" s="191" t="e">
        <f>IF(MATCH(_xlfn.NUMBERVALUE('DDB Request'!C884),Table2[[SpeedType ]],0),"No","")</f>
        <v>#N/A</v>
      </c>
    </row>
    <row r="876" spans="21:25">
      <c r="U876">
        <v>11028670</v>
      </c>
      <c r="V876" t="s">
        <v>1238</v>
      </c>
      <c r="W876" s="126" t="s">
        <v>555</v>
      </c>
      <c r="X876" s="181">
        <f>_xlfn.NUMBERVALUE('DDB Request'!C885)</f>
        <v>0</v>
      </c>
      <c r="Y876" s="191" t="e">
        <f>IF(MATCH(_xlfn.NUMBERVALUE('DDB Request'!C885),Table2[[SpeedType ]],0),"No","")</f>
        <v>#N/A</v>
      </c>
    </row>
    <row r="877" spans="21:25">
      <c r="U877">
        <v>11049628</v>
      </c>
      <c r="V877" t="s">
        <v>1239</v>
      </c>
      <c r="W877" s="126" t="s">
        <v>555</v>
      </c>
      <c r="X877" s="181">
        <f>_xlfn.NUMBERVALUE('DDB Request'!C886)</f>
        <v>0</v>
      </c>
      <c r="Y877" s="191" t="e">
        <f>IF(MATCH(_xlfn.NUMBERVALUE('DDB Request'!C886),Table2[[SpeedType ]],0),"No","")</f>
        <v>#N/A</v>
      </c>
    </row>
    <row r="878" spans="21:25">
      <c r="U878">
        <v>11076969</v>
      </c>
      <c r="V878" t="s">
        <v>1240</v>
      </c>
      <c r="W878" s="126" t="s">
        <v>555</v>
      </c>
      <c r="X878" s="181">
        <f>_xlfn.NUMBERVALUE('DDB Request'!C887)</f>
        <v>0</v>
      </c>
      <c r="Y878" s="191" t="e">
        <f>IF(MATCH(_xlfn.NUMBERVALUE('DDB Request'!C887),Table2[[SpeedType ]],0),"No","")</f>
        <v>#N/A</v>
      </c>
    </row>
    <row r="879" spans="21:25">
      <c r="U879">
        <v>11086734</v>
      </c>
      <c r="V879" t="s">
        <v>1241</v>
      </c>
      <c r="W879" s="126" t="s">
        <v>555</v>
      </c>
      <c r="X879" s="181">
        <f>_xlfn.NUMBERVALUE('DDB Request'!C888)</f>
        <v>0</v>
      </c>
      <c r="Y879" s="191" t="e">
        <f>IF(MATCH(_xlfn.NUMBERVALUE('DDB Request'!C888),Table2[[SpeedType ]],0),"No","")</f>
        <v>#N/A</v>
      </c>
    </row>
    <row r="880" spans="21:25">
      <c r="U880">
        <v>11002345</v>
      </c>
      <c r="V880" t="s">
        <v>1242</v>
      </c>
      <c r="W880" s="126" t="s">
        <v>555</v>
      </c>
      <c r="X880" s="181">
        <f>_xlfn.NUMBERVALUE('DDB Request'!C889)</f>
        <v>0</v>
      </c>
      <c r="Y880" s="191" t="e">
        <f>IF(MATCH(_xlfn.NUMBERVALUE('DDB Request'!C889),Table2[[SpeedType ]],0),"No","")</f>
        <v>#N/A</v>
      </c>
    </row>
    <row r="881" spans="21:25">
      <c r="U881">
        <v>11003405</v>
      </c>
      <c r="V881" t="s">
        <v>1243</v>
      </c>
      <c r="W881" s="126" t="s">
        <v>555</v>
      </c>
      <c r="X881" s="181">
        <f>_xlfn.NUMBERVALUE('DDB Request'!C890)</f>
        <v>0</v>
      </c>
      <c r="Y881" s="191" t="e">
        <f>IF(MATCH(_xlfn.NUMBERVALUE('DDB Request'!C890),Table2[[SpeedType ]],0),"No","")</f>
        <v>#N/A</v>
      </c>
    </row>
    <row r="882" spans="21:25">
      <c r="U882">
        <v>11004089</v>
      </c>
      <c r="V882" t="s">
        <v>1244</v>
      </c>
      <c r="W882" s="126" t="s">
        <v>555</v>
      </c>
      <c r="X882" s="181">
        <f>_xlfn.NUMBERVALUE('DDB Request'!C891)</f>
        <v>0</v>
      </c>
      <c r="Y882" s="191" t="e">
        <f>IF(MATCH(_xlfn.NUMBERVALUE('DDB Request'!C891),Table2[[SpeedType ]],0),"No","")</f>
        <v>#N/A</v>
      </c>
    </row>
    <row r="883" spans="21:25">
      <c r="U883">
        <v>11004146</v>
      </c>
      <c r="V883" t="s">
        <v>1245</v>
      </c>
      <c r="W883" s="126" t="s">
        <v>555</v>
      </c>
      <c r="X883" s="181">
        <f>_xlfn.NUMBERVALUE('DDB Request'!C892)</f>
        <v>0</v>
      </c>
      <c r="Y883" s="191" t="e">
        <f>IF(MATCH(_xlfn.NUMBERVALUE('DDB Request'!C892),Table2[[SpeedType ]],0),"No","")</f>
        <v>#N/A</v>
      </c>
    </row>
    <row r="884" spans="21:25">
      <c r="U884">
        <v>11004884</v>
      </c>
      <c r="V884" t="s">
        <v>1246</v>
      </c>
      <c r="W884" s="126" t="s">
        <v>555</v>
      </c>
      <c r="X884" s="181">
        <f>_xlfn.NUMBERVALUE('DDB Request'!C893)</f>
        <v>0</v>
      </c>
      <c r="Y884" s="191" t="e">
        <f>IF(MATCH(_xlfn.NUMBERVALUE('DDB Request'!C893),Table2[[SpeedType ]],0),"No","")</f>
        <v>#N/A</v>
      </c>
    </row>
    <row r="885" spans="21:25">
      <c r="U885">
        <v>11005646</v>
      </c>
      <c r="V885" t="s">
        <v>1247</v>
      </c>
      <c r="W885" s="126" t="s">
        <v>555</v>
      </c>
      <c r="X885" s="181">
        <f>_xlfn.NUMBERVALUE('DDB Request'!C894)</f>
        <v>0</v>
      </c>
      <c r="Y885" s="191" t="e">
        <f>IF(MATCH(_xlfn.NUMBERVALUE('DDB Request'!C894),Table2[[SpeedType ]],0),"No","")</f>
        <v>#N/A</v>
      </c>
    </row>
    <row r="886" spans="21:25">
      <c r="U886">
        <v>11005743</v>
      </c>
      <c r="V886" t="s">
        <v>1248</v>
      </c>
      <c r="W886" s="126" t="s">
        <v>555</v>
      </c>
      <c r="X886" s="181">
        <f>_xlfn.NUMBERVALUE('DDB Request'!C895)</f>
        <v>0</v>
      </c>
      <c r="Y886" s="191" t="e">
        <f>IF(MATCH(_xlfn.NUMBERVALUE('DDB Request'!C895),Table2[[SpeedType ]],0),"No","")</f>
        <v>#N/A</v>
      </c>
    </row>
    <row r="887" spans="21:25">
      <c r="U887">
        <v>11075673</v>
      </c>
      <c r="V887" t="s">
        <v>1249</v>
      </c>
      <c r="W887" s="126" t="s">
        <v>555</v>
      </c>
      <c r="X887" s="181">
        <f>_xlfn.NUMBERVALUE('DDB Request'!C896)</f>
        <v>0</v>
      </c>
      <c r="Y887" s="191" t="e">
        <f>IF(MATCH(_xlfn.NUMBERVALUE('DDB Request'!C896),Table2[[SpeedType ]],0),"No","")</f>
        <v>#N/A</v>
      </c>
    </row>
    <row r="888" spans="21:25">
      <c r="U888">
        <v>11055703</v>
      </c>
      <c r="V888" t="s">
        <v>1250</v>
      </c>
      <c r="W888" s="126" t="s">
        <v>555</v>
      </c>
      <c r="X888" s="181">
        <f>_xlfn.NUMBERVALUE('DDB Request'!C897)</f>
        <v>0</v>
      </c>
      <c r="Y888" s="191" t="e">
        <f>IF(MATCH(_xlfn.NUMBERVALUE('DDB Request'!C897),Table2[[SpeedType ]],0),"No","")</f>
        <v>#N/A</v>
      </c>
    </row>
    <row r="889" spans="21:25">
      <c r="U889">
        <v>11058122</v>
      </c>
      <c r="V889" t="s">
        <v>1251</v>
      </c>
      <c r="W889" s="126" t="s">
        <v>555</v>
      </c>
      <c r="X889" s="181">
        <f>_xlfn.NUMBERVALUE('DDB Request'!C898)</f>
        <v>0</v>
      </c>
      <c r="Y889" s="191" t="e">
        <f>IF(MATCH(_xlfn.NUMBERVALUE('DDB Request'!C898),Table2[[SpeedType ]],0),"No","")</f>
        <v>#N/A</v>
      </c>
    </row>
    <row r="890" spans="21:25">
      <c r="U890">
        <v>11093522</v>
      </c>
      <c r="V890" t="s">
        <v>1252</v>
      </c>
      <c r="W890" s="126" t="s">
        <v>555</v>
      </c>
      <c r="X890" s="181">
        <f>_xlfn.NUMBERVALUE('DDB Request'!C899)</f>
        <v>0</v>
      </c>
      <c r="Y890" s="191" t="e">
        <f>IF(MATCH(_xlfn.NUMBERVALUE('DDB Request'!C899),Table2[[SpeedType ]],0),"No","")</f>
        <v>#N/A</v>
      </c>
    </row>
    <row r="891" spans="21:25">
      <c r="U891">
        <v>11093524</v>
      </c>
      <c r="V891" t="s">
        <v>1253</v>
      </c>
      <c r="W891" s="126" t="s">
        <v>555</v>
      </c>
      <c r="X891" s="181">
        <f>_xlfn.NUMBERVALUE('DDB Request'!C900)</f>
        <v>0</v>
      </c>
      <c r="Y891" s="191" t="e">
        <f>IF(MATCH(_xlfn.NUMBERVALUE('DDB Request'!C900),Table2[[SpeedType ]],0),"No","")</f>
        <v>#N/A</v>
      </c>
    </row>
    <row r="892" spans="21:25">
      <c r="U892">
        <v>11093525</v>
      </c>
      <c r="V892" t="s">
        <v>1254</v>
      </c>
      <c r="W892" s="126" t="s">
        <v>555</v>
      </c>
      <c r="X892" s="181">
        <f>_xlfn.NUMBERVALUE('DDB Request'!C901)</f>
        <v>0</v>
      </c>
      <c r="Y892" s="191" t="e">
        <f>IF(MATCH(_xlfn.NUMBERVALUE('DDB Request'!C901),Table2[[SpeedType ]],0),"No","")</f>
        <v>#N/A</v>
      </c>
    </row>
    <row r="893" spans="21:25">
      <c r="U893">
        <v>11007127</v>
      </c>
      <c r="V893" t="s">
        <v>1255</v>
      </c>
      <c r="W893" s="126" t="s">
        <v>555</v>
      </c>
      <c r="X893" s="181">
        <f>_xlfn.NUMBERVALUE('DDB Request'!C902)</f>
        <v>0</v>
      </c>
      <c r="Y893" s="191" t="e">
        <f>IF(MATCH(_xlfn.NUMBERVALUE('DDB Request'!C902),Table2[[SpeedType ]],0),"No","")</f>
        <v>#N/A</v>
      </c>
    </row>
    <row r="894" spans="21:25">
      <c r="U894">
        <v>11007223</v>
      </c>
      <c r="V894" t="s">
        <v>1256</v>
      </c>
      <c r="W894" s="126" t="s">
        <v>555</v>
      </c>
      <c r="X894" s="181">
        <f>_xlfn.NUMBERVALUE('DDB Request'!C903)</f>
        <v>0</v>
      </c>
      <c r="Y894" s="191" t="e">
        <f>IF(MATCH(_xlfn.NUMBERVALUE('DDB Request'!C903),Table2[[SpeedType ]],0),"No","")</f>
        <v>#N/A</v>
      </c>
    </row>
    <row r="895" spans="21:25">
      <c r="U895">
        <v>11007565</v>
      </c>
      <c r="V895" t="s">
        <v>1257</v>
      </c>
      <c r="W895" s="126" t="s">
        <v>555</v>
      </c>
      <c r="X895" s="181">
        <f>_xlfn.NUMBERVALUE('DDB Request'!C904)</f>
        <v>0</v>
      </c>
      <c r="Y895" s="191" t="e">
        <f>IF(MATCH(_xlfn.NUMBERVALUE('DDB Request'!C904),Table2[[SpeedType ]],0),"No","")</f>
        <v>#N/A</v>
      </c>
    </row>
    <row r="896" spans="21:25">
      <c r="U896">
        <v>11007566</v>
      </c>
      <c r="V896" t="s">
        <v>1258</v>
      </c>
      <c r="W896" s="126" t="s">
        <v>555</v>
      </c>
      <c r="X896" s="181">
        <f>_xlfn.NUMBERVALUE('DDB Request'!C905)</f>
        <v>0</v>
      </c>
      <c r="Y896" s="191" t="e">
        <f>IF(MATCH(_xlfn.NUMBERVALUE('DDB Request'!C905),Table2[[SpeedType ]],0),"No","")</f>
        <v>#N/A</v>
      </c>
    </row>
    <row r="897" spans="21:25">
      <c r="U897">
        <v>11007567</v>
      </c>
      <c r="V897" t="s">
        <v>1259</v>
      </c>
      <c r="W897" s="126" t="s">
        <v>555</v>
      </c>
      <c r="X897" s="181">
        <f>_xlfn.NUMBERVALUE('DDB Request'!C906)</f>
        <v>0</v>
      </c>
      <c r="Y897" s="191" t="e">
        <f>IF(MATCH(_xlfn.NUMBERVALUE('DDB Request'!C906),Table2[[SpeedType ]],0),"No","")</f>
        <v>#N/A</v>
      </c>
    </row>
    <row r="898" spans="21:25">
      <c r="U898">
        <v>11007568</v>
      </c>
      <c r="V898" t="s">
        <v>1260</v>
      </c>
      <c r="W898" s="126" t="s">
        <v>555</v>
      </c>
      <c r="X898" s="181">
        <f>_xlfn.NUMBERVALUE('DDB Request'!C907)</f>
        <v>0</v>
      </c>
      <c r="Y898" s="191" t="e">
        <f>IF(MATCH(_xlfn.NUMBERVALUE('DDB Request'!C907),Table2[[SpeedType ]],0),"No","")</f>
        <v>#N/A</v>
      </c>
    </row>
    <row r="899" spans="21:25">
      <c r="U899">
        <v>11007569</v>
      </c>
      <c r="V899" t="s">
        <v>1261</v>
      </c>
      <c r="W899" s="126" t="s">
        <v>555</v>
      </c>
      <c r="X899" s="181">
        <f>_xlfn.NUMBERVALUE('DDB Request'!C908)</f>
        <v>0</v>
      </c>
      <c r="Y899" s="191" t="e">
        <f>IF(MATCH(_xlfn.NUMBERVALUE('DDB Request'!C908),Table2[[SpeedType ]],0),"No","")</f>
        <v>#N/A</v>
      </c>
    </row>
    <row r="900" spans="21:25">
      <c r="U900">
        <v>11007570</v>
      </c>
      <c r="V900" t="s">
        <v>1262</v>
      </c>
      <c r="W900" s="126" t="s">
        <v>555</v>
      </c>
      <c r="X900" s="181">
        <f>_xlfn.NUMBERVALUE('DDB Request'!C909)</f>
        <v>0</v>
      </c>
      <c r="Y900" s="191" t="e">
        <f>IF(MATCH(_xlfn.NUMBERVALUE('DDB Request'!C909),Table2[[SpeedType ]],0),"No","")</f>
        <v>#N/A</v>
      </c>
    </row>
    <row r="901" spans="21:25">
      <c r="U901">
        <v>11007785</v>
      </c>
      <c r="V901" t="s">
        <v>1263</v>
      </c>
      <c r="W901" s="126" t="s">
        <v>555</v>
      </c>
      <c r="X901" s="181">
        <f>_xlfn.NUMBERVALUE('DDB Request'!C910)</f>
        <v>0</v>
      </c>
      <c r="Y901" s="191" t="e">
        <f>IF(MATCH(_xlfn.NUMBERVALUE('DDB Request'!C910),Table2[[SpeedType ]],0),"No","")</f>
        <v>#N/A</v>
      </c>
    </row>
    <row r="902" spans="21:25">
      <c r="U902">
        <v>11007918</v>
      </c>
      <c r="V902" t="s">
        <v>1264</v>
      </c>
      <c r="W902" s="126" t="s">
        <v>555</v>
      </c>
      <c r="X902" s="181">
        <f>_xlfn.NUMBERVALUE('DDB Request'!C911)</f>
        <v>0</v>
      </c>
      <c r="Y902" s="191" t="e">
        <f>IF(MATCH(_xlfn.NUMBERVALUE('DDB Request'!C911),Table2[[SpeedType ]],0),"No","")</f>
        <v>#N/A</v>
      </c>
    </row>
    <row r="903" spans="21:25">
      <c r="U903">
        <v>11007919</v>
      </c>
      <c r="V903" t="s">
        <v>1265</v>
      </c>
      <c r="W903" s="126" t="s">
        <v>555</v>
      </c>
      <c r="X903" s="181">
        <f>_xlfn.NUMBERVALUE('DDB Request'!C912)</f>
        <v>0</v>
      </c>
      <c r="Y903" s="191" t="e">
        <f>IF(MATCH(_xlfn.NUMBERVALUE('DDB Request'!C912),Table2[[SpeedType ]],0),"No","")</f>
        <v>#N/A</v>
      </c>
    </row>
    <row r="904" spans="21:25">
      <c r="U904">
        <v>11007927</v>
      </c>
      <c r="V904" t="s">
        <v>1266</v>
      </c>
      <c r="W904" s="126" t="s">
        <v>555</v>
      </c>
      <c r="X904" s="181">
        <f>_xlfn.NUMBERVALUE('DDB Request'!C913)</f>
        <v>0</v>
      </c>
      <c r="Y904" s="191" t="e">
        <f>IF(MATCH(_xlfn.NUMBERVALUE('DDB Request'!C913),Table2[[SpeedType ]],0),"No","")</f>
        <v>#N/A</v>
      </c>
    </row>
    <row r="905" spans="21:25">
      <c r="U905">
        <v>11007783</v>
      </c>
      <c r="V905" t="s">
        <v>1267</v>
      </c>
      <c r="W905" s="126" t="s">
        <v>555</v>
      </c>
      <c r="X905" s="181">
        <f>_xlfn.NUMBERVALUE('DDB Request'!C914)</f>
        <v>0</v>
      </c>
      <c r="Y905" s="191" t="e">
        <f>IF(MATCH(_xlfn.NUMBERVALUE('DDB Request'!C914),Table2[[SpeedType ]],0),"No","")</f>
        <v>#N/A</v>
      </c>
    </row>
    <row r="906" spans="21:25">
      <c r="U906">
        <v>11011278</v>
      </c>
      <c r="V906" t="s">
        <v>1268</v>
      </c>
      <c r="W906" s="126" t="s">
        <v>555</v>
      </c>
      <c r="X906" s="181">
        <f>_xlfn.NUMBERVALUE('DDB Request'!C915)</f>
        <v>0</v>
      </c>
      <c r="Y906" s="191" t="e">
        <f>IF(MATCH(_xlfn.NUMBERVALUE('DDB Request'!C915),Table2[[SpeedType ]],0),"No","")</f>
        <v>#N/A</v>
      </c>
    </row>
    <row r="907" spans="21:25">
      <c r="U907">
        <v>11033275</v>
      </c>
      <c r="V907" t="s">
        <v>566</v>
      </c>
      <c r="W907" s="126" t="s">
        <v>555</v>
      </c>
      <c r="X907" s="181">
        <f>_xlfn.NUMBERVALUE('DDB Request'!C916)</f>
        <v>0</v>
      </c>
      <c r="Y907" s="191" t="e">
        <f>IF(MATCH(_xlfn.NUMBERVALUE('DDB Request'!C916),Table2[[SpeedType ]],0),"No","")</f>
        <v>#N/A</v>
      </c>
    </row>
    <row r="908" spans="21:25">
      <c r="U908">
        <v>11007365</v>
      </c>
      <c r="V908" t="s">
        <v>1269</v>
      </c>
      <c r="W908" s="126" t="s">
        <v>555</v>
      </c>
      <c r="X908" s="181">
        <f>_xlfn.NUMBERVALUE('DDB Request'!C917)</f>
        <v>0</v>
      </c>
      <c r="Y908" s="191" t="e">
        <f>IF(MATCH(_xlfn.NUMBERVALUE('DDB Request'!C917),Table2[[SpeedType ]],0),"No","")</f>
        <v>#N/A</v>
      </c>
    </row>
    <row r="909" spans="21:25">
      <c r="U909">
        <v>11007366</v>
      </c>
      <c r="V909" t="s">
        <v>1270</v>
      </c>
      <c r="W909" s="126" t="s">
        <v>555</v>
      </c>
      <c r="X909" s="181">
        <f>_xlfn.NUMBERVALUE('DDB Request'!C918)</f>
        <v>0</v>
      </c>
      <c r="Y909" s="191" t="e">
        <f>IF(MATCH(_xlfn.NUMBERVALUE('DDB Request'!C918),Table2[[SpeedType ]],0),"No","")</f>
        <v>#N/A</v>
      </c>
    </row>
    <row r="910" spans="21:25">
      <c r="U910">
        <v>11007487</v>
      </c>
      <c r="V910" t="s">
        <v>1271</v>
      </c>
      <c r="W910" s="126" t="s">
        <v>555</v>
      </c>
      <c r="X910" s="181">
        <f>_xlfn.NUMBERVALUE('DDB Request'!C919)</f>
        <v>0</v>
      </c>
      <c r="Y910" s="191" t="e">
        <f>IF(MATCH(_xlfn.NUMBERVALUE('DDB Request'!C919),Table2[[SpeedType ]],0),"No","")</f>
        <v>#N/A</v>
      </c>
    </row>
    <row r="911" spans="21:25">
      <c r="U911">
        <v>11007488</v>
      </c>
      <c r="V911" t="s">
        <v>1272</v>
      </c>
      <c r="W911" s="126" t="s">
        <v>555</v>
      </c>
      <c r="X911" s="181">
        <f>_xlfn.NUMBERVALUE('DDB Request'!C920)</f>
        <v>0</v>
      </c>
      <c r="Y911" s="191" t="e">
        <f>IF(MATCH(_xlfn.NUMBERVALUE('DDB Request'!C920),Table2[[SpeedType ]],0),"No","")</f>
        <v>#N/A</v>
      </c>
    </row>
    <row r="912" spans="21:25">
      <c r="U912">
        <v>11007152</v>
      </c>
      <c r="V912" t="s">
        <v>1273</v>
      </c>
      <c r="W912" s="126" t="s">
        <v>555</v>
      </c>
      <c r="X912" s="181">
        <f>_xlfn.NUMBERVALUE('DDB Request'!C921)</f>
        <v>0</v>
      </c>
      <c r="Y912" s="191" t="e">
        <f>IF(MATCH(_xlfn.NUMBERVALUE('DDB Request'!C921),Table2[[SpeedType ]],0),"No","")</f>
        <v>#N/A</v>
      </c>
    </row>
    <row r="913" spans="21:25">
      <c r="U913">
        <v>11007390</v>
      </c>
      <c r="V913" t="s">
        <v>1274</v>
      </c>
      <c r="W913" s="126" t="s">
        <v>555</v>
      </c>
      <c r="X913" s="181">
        <f>_xlfn.NUMBERVALUE('DDB Request'!C922)</f>
        <v>0</v>
      </c>
      <c r="Y913" s="191" t="e">
        <f>IF(MATCH(_xlfn.NUMBERVALUE('DDB Request'!C922),Table2[[SpeedType ]],0),"No","")</f>
        <v>#N/A</v>
      </c>
    </row>
    <row r="914" spans="21:25">
      <c r="U914">
        <v>11007150</v>
      </c>
      <c r="V914" t="s">
        <v>1275</v>
      </c>
      <c r="W914" s="126" t="s">
        <v>555</v>
      </c>
      <c r="X914" s="181">
        <f>_xlfn.NUMBERVALUE('DDB Request'!C923)</f>
        <v>0</v>
      </c>
      <c r="Y914" s="191" t="e">
        <f>IF(MATCH(_xlfn.NUMBERVALUE('DDB Request'!C923),Table2[[SpeedType ]],0),"No","")</f>
        <v>#N/A</v>
      </c>
    </row>
    <row r="915" spans="21:25">
      <c r="U915">
        <v>11007151</v>
      </c>
      <c r="V915" t="s">
        <v>1276</v>
      </c>
      <c r="W915" s="126" t="s">
        <v>555</v>
      </c>
      <c r="X915" s="181">
        <f>_xlfn.NUMBERVALUE('DDB Request'!C924)</f>
        <v>0</v>
      </c>
      <c r="Y915" s="191" t="e">
        <f>IF(MATCH(_xlfn.NUMBERVALUE('DDB Request'!C924),Table2[[SpeedType ]],0),"No","")</f>
        <v>#N/A</v>
      </c>
    </row>
    <row r="916" spans="21:25">
      <c r="U916">
        <v>11007149</v>
      </c>
      <c r="V916" t="s">
        <v>1277</v>
      </c>
      <c r="W916" s="126" t="s">
        <v>555</v>
      </c>
      <c r="X916" s="181">
        <f>_xlfn.NUMBERVALUE('DDB Request'!C925)</f>
        <v>0</v>
      </c>
      <c r="Y916" s="191" t="e">
        <f>IF(MATCH(_xlfn.NUMBERVALUE('DDB Request'!C925),Table2[[SpeedType ]],0),"No","")</f>
        <v>#N/A</v>
      </c>
    </row>
    <row r="917" spans="21:25">
      <c r="U917">
        <v>11003505</v>
      </c>
      <c r="V917" t="s">
        <v>1278</v>
      </c>
      <c r="W917" s="126" t="s">
        <v>555</v>
      </c>
      <c r="X917" s="181">
        <f>_xlfn.NUMBERVALUE('DDB Request'!C926)</f>
        <v>0</v>
      </c>
      <c r="Y917" s="191" t="e">
        <f>IF(MATCH(_xlfn.NUMBERVALUE('DDB Request'!C926),Table2[[SpeedType ]],0),"No","")</f>
        <v>#N/A</v>
      </c>
    </row>
    <row r="918" spans="21:25">
      <c r="U918">
        <v>11020754</v>
      </c>
      <c r="V918" t="s">
        <v>1279</v>
      </c>
      <c r="W918" s="126" t="s">
        <v>555</v>
      </c>
      <c r="X918" s="181">
        <f>_xlfn.NUMBERVALUE('DDB Request'!C927)</f>
        <v>0</v>
      </c>
      <c r="Y918" s="191" t="e">
        <f>IF(MATCH(_xlfn.NUMBERVALUE('DDB Request'!C927),Table2[[SpeedType ]],0),"No","")</f>
        <v>#N/A</v>
      </c>
    </row>
    <row r="919" spans="21:25">
      <c r="U919">
        <v>11007632</v>
      </c>
      <c r="V919" t="s">
        <v>1280</v>
      </c>
      <c r="W919" s="126" t="s">
        <v>555</v>
      </c>
      <c r="X919" s="181">
        <f>_xlfn.NUMBERVALUE('DDB Request'!C928)</f>
        <v>0</v>
      </c>
      <c r="Y919" s="191" t="e">
        <f>IF(MATCH(_xlfn.NUMBERVALUE('DDB Request'!C928),Table2[[SpeedType ]],0),"No","")</f>
        <v>#N/A</v>
      </c>
    </row>
    <row r="920" spans="21:25">
      <c r="U920">
        <v>11007633</v>
      </c>
      <c r="V920" t="s">
        <v>1281</v>
      </c>
      <c r="W920" s="126" t="s">
        <v>555</v>
      </c>
      <c r="X920" s="181">
        <f>_xlfn.NUMBERVALUE('DDB Request'!C929)</f>
        <v>0</v>
      </c>
      <c r="Y920" s="191" t="e">
        <f>IF(MATCH(_xlfn.NUMBERVALUE('DDB Request'!C929),Table2[[SpeedType ]],0),"No","")</f>
        <v>#N/A</v>
      </c>
    </row>
    <row r="921" spans="21:25">
      <c r="U921">
        <v>11007634</v>
      </c>
      <c r="V921" t="s">
        <v>1282</v>
      </c>
      <c r="W921" s="126" t="s">
        <v>555</v>
      </c>
      <c r="X921" s="181">
        <f>_xlfn.NUMBERVALUE('DDB Request'!C930)</f>
        <v>0</v>
      </c>
      <c r="Y921" s="191" t="e">
        <f>IF(MATCH(_xlfn.NUMBERVALUE('DDB Request'!C930),Table2[[SpeedType ]],0),"No","")</f>
        <v>#N/A</v>
      </c>
    </row>
    <row r="922" spans="21:25">
      <c r="U922">
        <v>11007635</v>
      </c>
      <c r="V922" t="s">
        <v>1283</v>
      </c>
      <c r="W922" s="126" t="s">
        <v>555</v>
      </c>
      <c r="X922" s="181">
        <f>_xlfn.NUMBERVALUE('DDB Request'!C931)</f>
        <v>0</v>
      </c>
      <c r="Y922" s="191" t="e">
        <f>IF(MATCH(_xlfn.NUMBERVALUE('DDB Request'!C931),Table2[[SpeedType ]],0),"No","")</f>
        <v>#N/A</v>
      </c>
    </row>
    <row r="923" spans="21:25">
      <c r="U923">
        <v>11007636</v>
      </c>
      <c r="V923" t="s">
        <v>1284</v>
      </c>
      <c r="W923" s="126" t="s">
        <v>555</v>
      </c>
      <c r="X923" s="181">
        <f>_xlfn.NUMBERVALUE('DDB Request'!C932)</f>
        <v>0</v>
      </c>
      <c r="Y923" s="191" t="e">
        <f>IF(MATCH(_xlfn.NUMBERVALUE('DDB Request'!C932),Table2[[SpeedType ]],0),"No","")</f>
        <v>#N/A</v>
      </c>
    </row>
    <row r="924" spans="21:25">
      <c r="U924">
        <v>11007665</v>
      </c>
      <c r="V924" t="s">
        <v>1285</v>
      </c>
      <c r="W924" s="126" t="s">
        <v>555</v>
      </c>
      <c r="X924" s="181">
        <f>_xlfn.NUMBERVALUE('DDB Request'!C933)</f>
        <v>0</v>
      </c>
      <c r="Y924" s="191" t="e">
        <f>IF(MATCH(_xlfn.NUMBERVALUE('DDB Request'!C933),Table2[[SpeedType ]],0),"No","")</f>
        <v>#N/A</v>
      </c>
    </row>
    <row r="925" spans="21:25">
      <c r="U925">
        <v>11007666</v>
      </c>
      <c r="V925" t="s">
        <v>1286</v>
      </c>
      <c r="W925" s="126" t="s">
        <v>555</v>
      </c>
      <c r="X925" s="181">
        <f>_xlfn.NUMBERVALUE('DDB Request'!C934)</f>
        <v>0</v>
      </c>
      <c r="Y925" s="191" t="e">
        <f>IF(MATCH(_xlfn.NUMBERVALUE('DDB Request'!C934),Table2[[SpeedType ]],0),"No","")</f>
        <v>#N/A</v>
      </c>
    </row>
    <row r="926" spans="21:25">
      <c r="U926">
        <v>11007761</v>
      </c>
      <c r="V926" t="s">
        <v>1287</v>
      </c>
      <c r="W926" s="126" t="s">
        <v>555</v>
      </c>
      <c r="X926" s="181">
        <f>_xlfn.NUMBERVALUE('DDB Request'!C935)</f>
        <v>0</v>
      </c>
      <c r="Y926" s="191" t="e">
        <f>IF(MATCH(_xlfn.NUMBERVALUE('DDB Request'!C935),Table2[[SpeedType ]],0),"No","")</f>
        <v>#N/A</v>
      </c>
    </row>
    <row r="927" spans="21:25">
      <c r="U927">
        <v>11007788</v>
      </c>
      <c r="V927" t="s">
        <v>1288</v>
      </c>
      <c r="W927" s="126" t="s">
        <v>555</v>
      </c>
      <c r="X927" s="181">
        <f>_xlfn.NUMBERVALUE('DDB Request'!C936)</f>
        <v>0</v>
      </c>
      <c r="Y927" s="191" t="e">
        <f>IF(MATCH(_xlfn.NUMBERVALUE('DDB Request'!C936),Table2[[SpeedType ]],0),"No","")</f>
        <v>#N/A</v>
      </c>
    </row>
    <row r="928" spans="21:25">
      <c r="U928">
        <v>11007933</v>
      </c>
      <c r="V928" t="s">
        <v>1289</v>
      </c>
      <c r="W928" s="126" t="s">
        <v>555</v>
      </c>
      <c r="X928" s="181">
        <f>_xlfn.NUMBERVALUE('DDB Request'!C937)</f>
        <v>0</v>
      </c>
      <c r="Y928" s="191" t="e">
        <f>IF(MATCH(_xlfn.NUMBERVALUE('DDB Request'!C937),Table2[[SpeedType ]],0),"No","")</f>
        <v>#N/A</v>
      </c>
    </row>
    <row r="929" spans="21:25">
      <c r="U929">
        <v>11007637</v>
      </c>
      <c r="V929" t="s">
        <v>1290</v>
      </c>
      <c r="W929" s="126" t="s">
        <v>555</v>
      </c>
      <c r="X929" s="181">
        <f>_xlfn.NUMBERVALUE('DDB Request'!C938)</f>
        <v>0</v>
      </c>
      <c r="Y929" s="191" t="e">
        <f>IF(MATCH(_xlfn.NUMBERVALUE('DDB Request'!C938),Table2[[SpeedType ]],0),"No","")</f>
        <v>#N/A</v>
      </c>
    </row>
    <row r="930" spans="21:25">
      <c r="U930">
        <v>11007638</v>
      </c>
      <c r="V930" t="s">
        <v>1291</v>
      </c>
      <c r="W930" s="126" t="s">
        <v>555</v>
      </c>
      <c r="X930" s="181">
        <f>_xlfn.NUMBERVALUE('DDB Request'!C939)</f>
        <v>0</v>
      </c>
      <c r="Y930" s="191" t="e">
        <f>IF(MATCH(_xlfn.NUMBERVALUE('DDB Request'!C939),Table2[[SpeedType ]],0),"No","")</f>
        <v>#N/A</v>
      </c>
    </row>
    <row r="931" spans="21:25">
      <c r="U931">
        <v>11007639</v>
      </c>
      <c r="V931" t="s">
        <v>1292</v>
      </c>
      <c r="W931" s="126" t="s">
        <v>555</v>
      </c>
      <c r="X931" s="181">
        <f>_xlfn.NUMBERVALUE('DDB Request'!C940)</f>
        <v>0</v>
      </c>
      <c r="Y931" s="191" t="e">
        <f>IF(MATCH(_xlfn.NUMBERVALUE('DDB Request'!C940),Table2[[SpeedType ]],0),"No","")</f>
        <v>#N/A</v>
      </c>
    </row>
    <row r="932" spans="21:25">
      <c r="U932">
        <v>11007640</v>
      </c>
      <c r="V932" t="s">
        <v>1293</v>
      </c>
      <c r="W932" s="126" t="s">
        <v>555</v>
      </c>
      <c r="X932" s="181">
        <f>_xlfn.NUMBERVALUE('DDB Request'!C941)</f>
        <v>0</v>
      </c>
      <c r="Y932" s="191" t="e">
        <f>IF(MATCH(_xlfn.NUMBERVALUE('DDB Request'!C941),Table2[[SpeedType ]],0),"No","")</f>
        <v>#N/A</v>
      </c>
    </row>
    <row r="933" spans="21:25">
      <c r="U933">
        <v>11007641</v>
      </c>
      <c r="V933" t="s">
        <v>1294</v>
      </c>
      <c r="W933" s="126" t="s">
        <v>555</v>
      </c>
      <c r="X933" s="181">
        <f>_xlfn.NUMBERVALUE('DDB Request'!C942)</f>
        <v>0</v>
      </c>
      <c r="Y933" s="191" t="e">
        <f>IF(MATCH(_xlfn.NUMBERVALUE('DDB Request'!C942),Table2[[SpeedType ]],0),"No","")</f>
        <v>#N/A</v>
      </c>
    </row>
    <row r="934" spans="21:25">
      <c r="U934">
        <v>11007663</v>
      </c>
      <c r="V934" t="s">
        <v>1295</v>
      </c>
      <c r="W934" s="126" t="s">
        <v>555</v>
      </c>
      <c r="X934" s="181">
        <f>_xlfn.NUMBERVALUE('DDB Request'!C943)</f>
        <v>0</v>
      </c>
      <c r="Y934" s="191" t="e">
        <f>IF(MATCH(_xlfn.NUMBERVALUE('DDB Request'!C943),Table2[[SpeedType ]],0),"No","")</f>
        <v>#N/A</v>
      </c>
    </row>
    <row r="935" spans="21:25">
      <c r="U935">
        <v>11007664</v>
      </c>
      <c r="V935" t="s">
        <v>1296</v>
      </c>
      <c r="W935" s="126" t="s">
        <v>555</v>
      </c>
      <c r="X935" s="181">
        <f>_xlfn.NUMBERVALUE('DDB Request'!C944)</f>
        <v>0</v>
      </c>
      <c r="Y935" s="191" t="e">
        <f>IF(MATCH(_xlfn.NUMBERVALUE('DDB Request'!C944),Table2[[SpeedType ]],0),"No","")</f>
        <v>#N/A</v>
      </c>
    </row>
    <row r="936" spans="21:25">
      <c r="U936">
        <v>11007759</v>
      </c>
      <c r="V936" t="s">
        <v>1297</v>
      </c>
      <c r="W936" s="126" t="s">
        <v>555</v>
      </c>
      <c r="X936" s="181">
        <f>_xlfn.NUMBERVALUE('DDB Request'!C945)</f>
        <v>0</v>
      </c>
      <c r="Y936" s="191" t="e">
        <f>IF(MATCH(_xlfn.NUMBERVALUE('DDB Request'!C945),Table2[[SpeedType ]],0),"No","")</f>
        <v>#N/A</v>
      </c>
    </row>
    <row r="937" spans="21:25">
      <c r="U937">
        <v>11007787</v>
      </c>
      <c r="V937" t="s">
        <v>1298</v>
      </c>
      <c r="W937" s="126" t="s">
        <v>555</v>
      </c>
      <c r="X937" s="181">
        <f>_xlfn.NUMBERVALUE('DDB Request'!C946)</f>
        <v>0</v>
      </c>
      <c r="Y937" s="191" t="e">
        <f>IF(MATCH(_xlfn.NUMBERVALUE('DDB Request'!C946),Table2[[SpeedType ]],0),"No","")</f>
        <v>#N/A</v>
      </c>
    </row>
    <row r="938" spans="21:25">
      <c r="U938">
        <v>11007935</v>
      </c>
      <c r="V938" t="s">
        <v>1299</v>
      </c>
      <c r="W938" s="126" t="s">
        <v>555</v>
      </c>
      <c r="X938" s="181">
        <f>_xlfn.NUMBERVALUE('DDB Request'!C947)</f>
        <v>0</v>
      </c>
      <c r="Y938" s="191" t="e">
        <f>IF(MATCH(_xlfn.NUMBERVALUE('DDB Request'!C947),Table2[[SpeedType ]],0),"No","")</f>
        <v>#N/A</v>
      </c>
    </row>
    <row r="939" spans="21:25">
      <c r="U939">
        <v>11007627</v>
      </c>
      <c r="V939" t="s">
        <v>1300</v>
      </c>
      <c r="W939" s="126" t="s">
        <v>555</v>
      </c>
      <c r="X939" s="181">
        <f>_xlfn.NUMBERVALUE('DDB Request'!C948)</f>
        <v>0</v>
      </c>
      <c r="Y939" s="191" t="e">
        <f>IF(MATCH(_xlfn.NUMBERVALUE('DDB Request'!C948),Table2[[SpeedType ]],0),"No","")</f>
        <v>#N/A</v>
      </c>
    </row>
    <row r="940" spans="21:25">
      <c r="U940">
        <v>11007628</v>
      </c>
      <c r="V940" t="s">
        <v>1301</v>
      </c>
      <c r="W940" s="126" t="s">
        <v>555</v>
      </c>
      <c r="X940" s="181">
        <f>_xlfn.NUMBERVALUE('DDB Request'!C949)</f>
        <v>0</v>
      </c>
      <c r="Y940" s="191" t="e">
        <f>IF(MATCH(_xlfn.NUMBERVALUE('DDB Request'!C949),Table2[[SpeedType ]],0),"No","")</f>
        <v>#N/A</v>
      </c>
    </row>
    <row r="941" spans="21:25">
      <c r="U941">
        <v>11007629</v>
      </c>
      <c r="V941" t="s">
        <v>1302</v>
      </c>
      <c r="W941" s="126" t="s">
        <v>555</v>
      </c>
      <c r="X941" s="181">
        <f>_xlfn.NUMBERVALUE('DDB Request'!C950)</f>
        <v>0</v>
      </c>
      <c r="Y941" s="191" t="e">
        <f>IF(MATCH(_xlfn.NUMBERVALUE('DDB Request'!C950),Table2[[SpeedType ]],0),"No","")</f>
        <v>#N/A</v>
      </c>
    </row>
    <row r="942" spans="21:25">
      <c r="U942">
        <v>11007630</v>
      </c>
      <c r="V942" t="s">
        <v>1303</v>
      </c>
      <c r="W942" s="126" t="s">
        <v>555</v>
      </c>
      <c r="X942" s="181">
        <f>_xlfn.NUMBERVALUE('DDB Request'!C951)</f>
        <v>0</v>
      </c>
      <c r="Y942" s="191" t="e">
        <f>IF(MATCH(_xlfn.NUMBERVALUE('DDB Request'!C951),Table2[[SpeedType ]],0),"No","")</f>
        <v>#N/A</v>
      </c>
    </row>
    <row r="943" spans="21:25">
      <c r="U943">
        <v>11007631</v>
      </c>
      <c r="V943" t="s">
        <v>1304</v>
      </c>
      <c r="W943" s="126" t="s">
        <v>555</v>
      </c>
      <c r="X943" s="181">
        <f>_xlfn.NUMBERVALUE('DDB Request'!C952)</f>
        <v>0</v>
      </c>
      <c r="Y943" s="191" t="e">
        <f>IF(MATCH(_xlfn.NUMBERVALUE('DDB Request'!C952),Table2[[SpeedType ]],0),"No","")</f>
        <v>#N/A</v>
      </c>
    </row>
    <row r="944" spans="21:25">
      <c r="U944">
        <v>11007661</v>
      </c>
      <c r="V944" t="s">
        <v>1305</v>
      </c>
      <c r="W944" s="126" t="s">
        <v>555</v>
      </c>
      <c r="X944" s="181">
        <f>_xlfn.NUMBERVALUE('DDB Request'!C953)</f>
        <v>0</v>
      </c>
      <c r="Y944" s="191" t="e">
        <f>IF(MATCH(_xlfn.NUMBERVALUE('DDB Request'!C953),Table2[[SpeedType ]],0),"No","")</f>
        <v>#N/A</v>
      </c>
    </row>
    <row r="945" spans="21:25">
      <c r="U945">
        <v>11007662</v>
      </c>
      <c r="V945" t="s">
        <v>1306</v>
      </c>
      <c r="W945" s="126" t="s">
        <v>555</v>
      </c>
      <c r="X945" s="181">
        <f>_xlfn.NUMBERVALUE('DDB Request'!C954)</f>
        <v>0</v>
      </c>
      <c r="Y945" s="191" t="e">
        <f>IF(MATCH(_xlfn.NUMBERVALUE('DDB Request'!C954),Table2[[SpeedType ]],0),"No","")</f>
        <v>#N/A</v>
      </c>
    </row>
    <row r="946" spans="21:25">
      <c r="U946">
        <v>11007760</v>
      </c>
      <c r="V946" t="s">
        <v>1307</v>
      </c>
      <c r="W946" s="126" t="s">
        <v>555</v>
      </c>
      <c r="X946" s="181">
        <f>_xlfn.NUMBERVALUE('DDB Request'!C955)</f>
        <v>0</v>
      </c>
      <c r="Y946" s="191" t="e">
        <f>IF(MATCH(_xlfn.NUMBERVALUE('DDB Request'!C955),Table2[[SpeedType ]],0),"No","")</f>
        <v>#N/A</v>
      </c>
    </row>
    <row r="947" spans="21:25">
      <c r="U947">
        <v>11007786</v>
      </c>
      <c r="V947" t="s">
        <v>1308</v>
      </c>
      <c r="W947" s="126" t="s">
        <v>555</v>
      </c>
      <c r="X947" s="181">
        <f>_xlfn.NUMBERVALUE('DDB Request'!C956)</f>
        <v>0</v>
      </c>
      <c r="Y947" s="191" t="e">
        <f>IF(MATCH(_xlfn.NUMBERVALUE('DDB Request'!C956),Table2[[SpeedType ]],0),"No","")</f>
        <v>#N/A</v>
      </c>
    </row>
    <row r="948" spans="21:25">
      <c r="U948">
        <v>11007934</v>
      </c>
      <c r="V948" t="s">
        <v>1309</v>
      </c>
      <c r="W948" s="126" t="s">
        <v>555</v>
      </c>
      <c r="X948" s="181">
        <f>_xlfn.NUMBERVALUE('DDB Request'!C957)</f>
        <v>0</v>
      </c>
      <c r="Y948" s="191" t="e">
        <f>IF(MATCH(_xlfn.NUMBERVALUE('DDB Request'!C957),Table2[[SpeedType ]],0),"No","")</f>
        <v>#N/A</v>
      </c>
    </row>
    <row r="949" spans="21:25">
      <c r="U949">
        <v>11023889</v>
      </c>
      <c r="V949" t="s">
        <v>1310</v>
      </c>
      <c r="W949" s="126" t="s">
        <v>555</v>
      </c>
      <c r="X949" s="181">
        <f>_xlfn.NUMBERVALUE('DDB Request'!C958)</f>
        <v>0</v>
      </c>
      <c r="Y949" s="191" t="e">
        <f>IF(MATCH(_xlfn.NUMBERVALUE('DDB Request'!C958),Table2[[SpeedType ]],0),"No","")</f>
        <v>#N/A</v>
      </c>
    </row>
    <row r="950" spans="21:25">
      <c r="U950">
        <v>11005400</v>
      </c>
      <c r="V950" t="s">
        <v>1311</v>
      </c>
      <c r="W950" s="126" t="s">
        <v>555</v>
      </c>
      <c r="X950" s="181">
        <f>_xlfn.NUMBERVALUE('DDB Request'!C959)</f>
        <v>0</v>
      </c>
      <c r="Y950" s="191" t="e">
        <f>IF(MATCH(_xlfn.NUMBERVALUE('DDB Request'!C959),Table2[[SpeedType ]],0),"No","")</f>
        <v>#N/A</v>
      </c>
    </row>
    <row r="951" spans="21:25">
      <c r="U951">
        <v>11025147</v>
      </c>
      <c r="V951" t="s">
        <v>1312</v>
      </c>
      <c r="W951" s="126" t="s">
        <v>555</v>
      </c>
      <c r="X951" s="181">
        <f>_xlfn.NUMBERVALUE('DDB Request'!C960)</f>
        <v>0</v>
      </c>
      <c r="Y951" s="191" t="e">
        <f>IF(MATCH(_xlfn.NUMBERVALUE('DDB Request'!C960),Table2[[SpeedType ]],0),"No","")</f>
        <v>#N/A</v>
      </c>
    </row>
    <row r="952" spans="21:25">
      <c r="U952">
        <v>11004012</v>
      </c>
      <c r="V952" t="s">
        <v>1313</v>
      </c>
      <c r="W952" s="126" t="s">
        <v>555</v>
      </c>
      <c r="X952" s="181">
        <f>_xlfn.NUMBERVALUE('DDB Request'!C961)</f>
        <v>0</v>
      </c>
      <c r="Y952" s="191" t="e">
        <f>IF(MATCH(_xlfn.NUMBERVALUE('DDB Request'!C961),Table2[[SpeedType ]],0),"No","")</f>
        <v>#N/A</v>
      </c>
    </row>
    <row r="953" spans="21:25">
      <c r="U953">
        <v>11005404</v>
      </c>
      <c r="V953" t="s">
        <v>1314</v>
      </c>
      <c r="W953" s="126" t="s">
        <v>555</v>
      </c>
      <c r="X953" s="181">
        <f>_xlfn.NUMBERVALUE('DDB Request'!C962)</f>
        <v>0</v>
      </c>
      <c r="Y953" s="191" t="e">
        <f>IF(MATCH(_xlfn.NUMBERVALUE('DDB Request'!C962),Table2[[SpeedType ]],0),"No","")</f>
        <v>#N/A</v>
      </c>
    </row>
    <row r="954" spans="21:25">
      <c r="U954">
        <v>11004074</v>
      </c>
      <c r="V954" t="s">
        <v>1315</v>
      </c>
      <c r="W954" s="126" t="s">
        <v>555</v>
      </c>
      <c r="X954" s="181">
        <f>_xlfn.NUMBERVALUE('DDB Request'!C963)</f>
        <v>0</v>
      </c>
      <c r="Y954" s="191" t="e">
        <f>IF(MATCH(_xlfn.NUMBERVALUE('DDB Request'!C963),Table2[[SpeedType ]],0),"No","")</f>
        <v>#N/A</v>
      </c>
    </row>
    <row r="955" spans="21:25">
      <c r="U955">
        <v>11005418</v>
      </c>
      <c r="V955" t="s">
        <v>1316</v>
      </c>
      <c r="W955" s="126" t="s">
        <v>555</v>
      </c>
      <c r="X955" s="181">
        <f>_xlfn.NUMBERVALUE('DDB Request'!C964)</f>
        <v>0</v>
      </c>
      <c r="Y955" s="191" t="e">
        <f>IF(MATCH(_xlfn.NUMBERVALUE('DDB Request'!C964),Table2[[SpeedType ]],0),"No","")</f>
        <v>#N/A</v>
      </c>
    </row>
    <row r="956" spans="21:25">
      <c r="U956">
        <v>11023754</v>
      </c>
      <c r="V956" t="s">
        <v>1317</v>
      </c>
      <c r="W956" s="126" t="s">
        <v>555</v>
      </c>
      <c r="X956" s="181">
        <f>_xlfn.NUMBERVALUE('DDB Request'!C965)</f>
        <v>0</v>
      </c>
      <c r="Y956" s="191" t="e">
        <f>IF(MATCH(_xlfn.NUMBERVALUE('DDB Request'!C965),Table2[[SpeedType ]],0),"No","")</f>
        <v>#N/A</v>
      </c>
    </row>
    <row r="957" spans="21:25">
      <c r="U957">
        <v>11005402</v>
      </c>
      <c r="V957" t="s">
        <v>1318</v>
      </c>
      <c r="W957" s="126" t="s">
        <v>555</v>
      </c>
      <c r="X957" s="181">
        <f>_xlfn.NUMBERVALUE('DDB Request'!C966)</f>
        <v>0</v>
      </c>
      <c r="Y957" s="191" t="e">
        <f>IF(MATCH(_xlfn.NUMBERVALUE('DDB Request'!C966),Table2[[SpeedType ]],0),"No","")</f>
        <v>#N/A</v>
      </c>
    </row>
    <row r="958" spans="21:25">
      <c r="U958">
        <v>11042823</v>
      </c>
      <c r="V958" t="s">
        <v>1319</v>
      </c>
      <c r="W958" s="126" t="s">
        <v>555</v>
      </c>
      <c r="X958" s="181">
        <f>_xlfn.NUMBERVALUE('DDB Request'!C967)</f>
        <v>0</v>
      </c>
      <c r="Y958" s="191" t="e">
        <f>IF(MATCH(_xlfn.NUMBERVALUE('DDB Request'!C967),Table2[[SpeedType ]],0),"No","")</f>
        <v>#N/A</v>
      </c>
    </row>
    <row r="959" spans="21:25">
      <c r="U959">
        <v>11091237</v>
      </c>
      <c r="V959" t="s">
        <v>1320</v>
      </c>
      <c r="W959" s="126" t="s">
        <v>555</v>
      </c>
      <c r="X959" s="181">
        <f>_xlfn.NUMBERVALUE('DDB Request'!C968)</f>
        <v>0</v>
      </c>
      <c r="Y959" s="191" t="e">
        <f>IF(MATCH(_xlfn.NUMBERVALUE('DDB Request'!C968),Table2[[SpeedType ]],0),"No","")</f>
        <v>#N/A</v>
      </c>
    </row>
    <row r="960" spans="21:25">
      <c r="U960">
        <v>11002615</v>
      </c>
      <c r="V960" t="s">
        <v>1321</v>
      </c>
      <c r="W960" s="126" t="s">
        <v>555</v>
      </c>
      <c r="X960" s="181">
        <f>_xlfn.NUMBERVALUE('DDB Request'!C969)</f>
        <v>0</v>
      </c>
      <c r="Y960" s="191" t="e">
        <f>IF(MATCH(_xlfn.NUMBERVALUE('DDB Request'!C969),Table2[[SpeedType ]],0),"No","")</f>
        <v>#N/A</v>
      </c>
    </row>
    <row r="961" spans="21:25">
      <c r="U961">
        <v>11005403</v>
      </c>
      <c r="V961" t="s">
        <v>1322</v>
      </c>
      <c r="W961" s="126" t="s">
        <v>555</v>
      </c>
      <c r="X961" s="181">
        <f>_xlfn.NUMBERVALUE('DDB Request'!C970)</f>
        <v>0</v>
      </c>
      <c r="Y961" s="191" t="e">
        <f>IF(MATCH(_xlfn.NUMBERVALUE('DDB Request'!C970),Table2[[SpeedType ]],0),"No","")</f>
        <v>#N/A</v>
      </c>
    </row>
    <row r="962" spans="21:25">
      <c r="U962">
        <v>11010687</v>
      </c>
      <c r="V962" t="s">
        <v>1323</v>
      </c>
      <c r="W962" s="126" t="s">
        <v>555</v>
      </c>
      <c r="X962" s="181">
        <f>_xlfn.NUMBERVALUE('DDB Request'!C971)</f>
        <v>0</v>
      </c>
      <c r="Y962" s="191" t="e">
        <f>IF(MATCH(_xlfn.NUMBERVALUE('DDB Request'!C971),Table2[[SpeedType ]],0),"No","")</f>
        <v>#N/A</v>
      </c>
    </row>
    <row r="963" spans="21:25">
      <c r="U963">
        <v>11023043</v>
      </c>
      <c r="V963" t="s">
        <v>1324</v>
      </c>
      <c r="W963" s="126" t="s">
        <v>555</v>
      </c>
      <c r="X963" s="181">
        <f>_xlfn.NUMBERVALUE('DDB Request'!C972)</f>
        <v>0</v>
      </c>
      <c r="Y963" s="191" t="e">
        <f>IF(MATCH(_xlfn.NUMBERVALUE('DDB Request'!C972),Table2[[SpeedType ]],0),"No","")</f>
        <v>#N/A</v>
      </c>
    </row>
    <row r="964" spans="21:25">
      <c r="U964">
        <v>11023044</v>
      </c>
      <c r="V964" t="s">
        <v>1325</v>
      </c>
      <c r="W964" s="126" t="s">
        <v>555</v>
      </c>
      <c r="X964" s="181">
        <f>_xlfn.NUMBERVALUE('DDB Request'!C973)</f>
        <v>0</v>
      </c>
      <c r="Y964" s="191" t="e">
        <f>IF(MATCH(_xlfn.NUMBERVALUE('DDB Request'!C973),Table2[[SpeedType ]],0),"No","")</f>
        <v>#N/A</v>
      </c>
    </row>
    <row r="965" spans="21:25">
      <c r="U965">
        <v>11023749</v>
      </c>
      <c r="V965" t="s">
        <v>1326</v>
      </c>
      <c r="W965" s="126" t="s">
        <v>555</v>
      </c>
      <c r="X965" s="181">
        <f>_xlfn.NUMBERVALUE('DDB Request'!C974)</f>
        <v>0</v>
      </c>
      <c r="Y965" s="191" t="e">
        <f>IF(MATCH(_xlfn.NUMBERVALUE('DDB Request'!C974),Table2[[SpeedType ]],0),"No","")</f>
        <v>#N/A</v>
      </c>
    </row>
    <row r="966" spans="21:25">
      <c r="U966">
        <v>11023750</v>
      </c>
      <c r="V966" t="s">
        <v>1327</v>
      </c>
      <c r="W966" s="126" t="s">
        <v>555</v>
      </c>
      <c r="X966" s="181">
        <f>_xlfn.NUMBERVALUE('DDB Request'!C975)</f>
        <v>0</v>
      </c>
      <c r="Y966" s="191" t="e">
        <f>IF(MATCH(_xlfn.NUMBERVALUE('DDB Request'!C975),Table2[[SpeedType ]],0),"No","")</f>
        <v>#N/A</v>
      </c>
    </row>
    <row r="967" spans="21:25">
      <c r="U967">
        <v>11023892</v>
      </c>
      <c r="V967" t="s">
        <v>1328</v>
      </c>
      <c r="W967" s="126" t="s">
        <v>555</v>
      </c>
      <c r="X967" s="181">
        <f>_xlfn.NUMBERVALUE('DDB Request'!C976)</f>
        <v>0</v>
      </c>
      <c r="Y967" s="191" t="e">
        <f>IF(MATCH(_xlfn.NUMBERVALUE('DDB Request'!C976),Table2[[SpeedType ]],0),"No","")</f>
        <v>#N/A</v>
      </c>
    </row>
    <row r="968" spans="21:25">
      <c r="U968">
        <v>11005405</v>
      </c>
      <c r="V968" t="s">
        <v>1329</v>
      </c>
      <c r="W968" s="126" t="s">
        <v>555</v>
      </c>
      <c r="X968" s="181">
        <f>_xlfn.NUMBERVALUE('DDB Request'!C977)</f>
        <v>0</v>
      </c>
      <c r="Y968" s="191" t="e">
        <f>IF(MATCH(_xlfn.NUMBERVALUE('DDB Request'!C977),Table2[[SpeedType ]],0),"No","")</f>
        <v>#N/A</v>
      </c>
    </row>
    <row r="969" spans="21:25">
      <c r="U969">
        <v>11005406</v>
      </c>
      <c r="V969" t="s">
        <v>1330</v>
      </c>
      <c r="W969" s="126" t="s">
        <v>555</v>
      </c>
      <c r="X969" s="181">
        <f>_xlfn.NUMBERVALUE('DDB Request'!C978)</f>
        <v>0</v>
      </c>
      <c r="Y969" s="191" t="e">
        <f>IF(MATCH(_xlfn.NUMBERVALUE('DDB Request'!C978),Table2[[SpeedType ]],0),"No","")</f>
        <v>#N/A</v>
      </c>
    </row>
    <row r="970" spans="21:25">
      <c r="U970">
        <v>11005408</v>
      </c>
      <c r="V970" t="s">
        <v>1331</v>
      </c>
      <c r="W970" s="126" t="s">
        <v>555</v>
      </c>
      <c r="X970" s="181">
        <f>_xlfn.NUMBERVALUE('DDB Request'!C979)</f>
        <v>0</v>
      </c>
      <c r="Y970" s="191" t="e">
        <f>IF(MATCH(_xlfn.NUMBERVALUE('DDB Request'!C979),Table2[[SpeedType ]],0),"No","")</f>
        <v>#N/A</v>
      </c>
    </row>
    <row r="971" spans="21:25">
      <c r="U971">
        <v>11005409</v>
      </c>
      <c r="V971" t="s">
        <v>1332</v>
      </c>
      <c r="W971" s="126" t="s">
        <v>555</v>
      </c>
      <c r="X971" s="181">
        <f>_xlfn.NUMBERVALUE('DDB Request'!C980)</f>
        <v>0</v>
      </c>
      <c r="Y971" s="191" t="e">
        <f>IF(MATCH(_xlfn.NUMBERVALUE('DDB Request'!C980),Table2[[SpeedType ]],0),"No","")</f>
        <v>#N/A</v>
      </c>
    </row>
    <row r="972" spans="21:25">
      <c r="U972">
        <v>11023726</v>
      </c>
      <c r="V972" t="s">
        <v>1333</v>
      </c>
      <c r="W972" s="126" t="s">
        <v>555</v>
      </c>
      <c r="X972" s="181">
        <f>_xlfn.NUMBERVALUE('DDB Request'!C981)</f>
        <v>0</v>
      </c>
      <c r="Y972" s="191" t="e">
        <f>IF(MATCH(_xlfn.NUMBERVALUE('DDB Request'!C981),Table2[[SpeedType ]],0),"No","")</f>
        <v>#N/A</v>
      </c>
    </row>
    <row r="973" spans="21:25">
      <c r="U973">
        <v>11023751</v>
      </c>
      <c r="V973" t="s">
        <v>1334</v>
      </c>
      <c r="W973" s="126" t="s">
        <v>555</v>
      </c>
      <c r="X973" s="181">
        <f>_xlfn.NUMBERVALUE('DDB Request'!C982)</f>
        <v>0</v>
      </c>
      <c r="Y973" s="191" t="e">
        <f>IF(MATCH(_xlfn.NUMBERVALUE('DDB Request'!C982),Table2[[SpeedType ]],0),"No","")</f>
        <v>#N/A</v>
      </c>
    </row>
    <row r="974" spans="21:25">
      <c r="U974">
        <v>11023752</v>
      </c>
      <c r="V974" t="s">
        <v>1335</v>
      </c>
      <c r="W974" s="126" t="s">
        <v>555</v>
      </c>
      <c r="X974" s="181">
        <f>_xlfn.NUMBERVALUE('DDB Request'!C983)</f>
        <v>0</v>
      </c>
      <c r="Y974" s="191" t="e">
        <f>IF(MATCH(_xlfn.NUMBERVALUE('DDB Request'!C983),Table2[[SpeedType ]],0),"No","")</f>
        <v>#N/A</v>
      </c>
    </row>
    <row r="975" spans="21:25">
      <c r="U975">
        <v>11061842</v>
      </c>
      <c r="V975" t="s">
        <v>1336</v>
      </c>
      <c r="W975" s="126" t="s">
        <v>555</v>
      </c>
      <c r="X975" s="181">
        <f>_xlfn.NUMBERVALUE('DDB Request'!C984)</f>
        <v>0</v>
      </c>
      <c r="Y975" s="191" t="e">
        <f>IF(MATCH(_xlfn.NUMBERVALUE('DDB Request'!C984),Table2[[SpeedType ]],0),"No","")</f>
        <v>#N/A</v>
      </c>
    </row>
    <row r="976" spans="21:25">
      <c r="U976">
        <v>11023935</v>
      </c>
      <c r="V976" t="s">
        <v>1337</v>
      </c>
      <c r="W976" s="126" t="s">
        <v>555</v>
      </c>
      <c r="X976" s="181">
        <f>_xlfn.NUMBERVALUE('DDB Request'!C985)</f>
        <v>0</v>
      </c>
      <c r="Y976" s="191" t="e">
        <f>IF(MATCH(_xlfn.NUMBERVALUE('DDB Request'!C985),Table2[[SpeedType ]],0),"No","")</f>
        <v>#N/A</v>
      </c>
    </row>
    <row r="977" spans="21:25">
      <c r="U977">
        <v>11000793</v>
      </c>
      <c r="V977" t="s">
        <v>1338</v>
      </c>
      <c r="W977" s="126" t="s">
        <v>555</v>
      </c>
      <c r="X977" s="181">
        <f>_xlfn.NUMBERVALUE('DDB Request'!C986)</f>
        <v>0</v>
      </c>
      <c r="Y977" s="191" t="e">
        <f>IF(MATCH(_xlfn.NUMBERVALUE('DDB Request'!C986),Table2[[SpeedType ]],0),"No","")</f>
        <v>#N/A</v>
      </c>
    </row>
    <row r="978" spans="21:25">
      <c r="U978">
        <v>11005414</v>
      </c>
      <c r="V978" t="s">
        <v>1339</v>
      </c>
      <c r="W978" s="126" t="s">
        <v>555</v>
      </c>
      <c r="X978" s="181">
        <f>_xlfn.NUMBERVALUE('DDB Request'!C987)</f>
        <v>0</v>
      </c>
      <c r="Y978" s="191" t="e">
        <f>IF(MATCH(_xlfn.NUMBERVALUE('DDB Request'!C987),Table2[[SpeedType ]],0),"No","")</f>
        <v>#N/A</v>
      </c>
    </row>
    <row r="979" spans="21:25">
      <c r="U979">
        <v>11005415</v>
      </c>
      <c r="V979" t="s">
        <v>1340</v>
      </c>
      <c r="W979" s="126" t="s">
        <v>555</v>
      </c>
      <c r="X979" s="181">
        <f>_xlfn.NUMBERVALUE('DDB Request'!C988)</f>
        <v>0</v>
      </c>
      <c r="Y979" s="191" t="e">
        <f>IF(MATCH(_xlfn.NUMBERVALUE('DDB Request'!C988),Table2[[SpeedType ]],0),"No","")</f>
        <v>#N/A</v>
      </c>
    </row>
    <row r="980" spans="21:25">
      <c r="U980">
        <v>11023952</v>
      </c>
      <c r="V980" t="s">
        <v>1341</v>
      </c>
      <c r="W980" s="126" t="s">
        <v>555</v>
      </c>
      <c r="X980" s="181">
        <f>_xlfn.NUMBERVALUE('DDB Request'!C989)</f>
        <v>0</v>
      </c>
      <c r="Y980" s="191" t="e">
        <f>IF(MATCH(_xlfn.NUMBERVALUE('DDB Request'!C989),Table2[[SpeedType ]],0),"No","")</f>
        <v>#N/A</v>
      </c>
    </row>
    <row r="981" spans="21:25">
      <c r="U981">
        <v>11005419</v>
      </c>
      <c r="V981" t="s">
        <v>1342</v>
      </c>
      <c r="W981" s="126" t="s">
        <v>555</v>
      </c>
      <c r="X981" s="181">
        <f>_xlfn.NUMBERVALUE('DDB Request'!C990)</f>
        <v>0</v>
      </c>
      <c r="Y981" s="191" t="e">
        <f>IF(MATCH(_xlfn.NUMBERVALUE('DDB Request'!C990),Table2[[SpeedType ]],0),"No","")</f>
        <v>#N/A</v>
      </c>
    </row>
    <row r="982" spans="21:25">
      <c r="U982">
        <v>11025146</v>
      </c>
      <c r="V982" t="s">
        <v>1343</v>
      </c>
      <c r="W982" s="126" t="s">
        <v>555</v>
      </c>
      <c r="X982" s="181">
        <f>_xlfn.NUMBERVALUE('DDB Request'!C991)</f>
        <v>0</v>
      </c>
      <c r="Y982" s="191" t="e">
        <f>IF(MATCH(_xlfn.NUMBERVALUE('DDB Request'!C991),Table2[[SpeedType ]],0),"No","")</f>
        <v>#N/A</v>
      </c>
    </row>
    <row r="983" spans="21:25">
      <c r="U983">
        <v>11002333</v>
      </c>
      <c r="V983" t="s">
        <v>1344</v>
      </c>
      <c r="W983" s="126" t="s">
        <v>555</v>
      </c>
      <c r="X983" s="181">
        <f>_xlfn.NUMBERVALUE('DDB Request'!C992)</f>
        <v>0</v>
      </c>
      <c r="Y983" s="191" t="e">
        <f>IF(MATCH(_xlfn.NUMBERVALUE('DDB Request'!C992),Table2[[SpeedType ]],0),"No","")</f>
        <v>#N/A</v>
      </c>
    </row>
    <row r="984" spans="21:25">
      <c r="U984">
        <v>11005438</v>
      </c>
      <c r="V984" t="s">
        <v>1345</v>
      </c>
      <c r="W984" s="126" t="s">
        <v>555</v>
      </c>
      <c r="X984" s="181">
        <f>_xlfn.NUMBERVALUE('DDB Request'!C993)</f>
        <v>0</v>
      </c>
      <c r="Y984" s="191" t="e">
        <f>IF(MATCH(_xlfn.NUMBERVALUE('DDB Request'!C993),Table2[[SpeedType ]],0),"No","")</f>
        <v>#N/A</v>
      </c>
    </row>
    <row r="985" spans="21:25">
      <c r="U985">
        <v>11000790</v>
      </c>
      <c r="V985" t="s">
        <v>1346</v>
      </c>
      <c r="W985" s="126" t="s">
        <v>555</v>
      </c>
      <c r="X985" s="181">
        <f>_xlfn.NUMBERVALUE('DDB Request'!C994)</f>
        <v>0</v>
      </c>
      <c r="Y985" s="191" t="e">
        <f>IF(MATCH(_xlfn.NUMBERVALUE('DDB Request'!C994),Table2[[SpeedType ]],0),"No","")</f>
        <v>#N/A</v>
      </c>
    </row>
    <row r="986" spans="21:25">
      <c r="U986">
        <v>11001054</v>
      </c>
      <c r="V986" t="s">
        <v>1347</v>
      </c>
      <c r="W986" s="126" t="s">
        <v>555</v>
      </c>
      <c r="X986" s="181">
        <f>_xlfn.NUMBERVALUE('DDB Request'!C995)</f>
        <v>0</v>
      </c>
      <c r="Y986" s="191" t="e">
        <f>IF(MATCH(_xlfn.NUMBERVALUE('DDB Request'!C995),Table2[[SpeedType ]],0),"No","")</f>
        <v>#N/A</v>
      </c>
    </row>
    <row r="987" spans="21:25">
      <c r="U987">
        <v>11001383</v>
      </c>
      <c r="V987" t="s">
        <v>1348</v>
      </c>
      <c r="W987" s="126" t="s">
        <v>555</v>
      </c>
      <c r="X987" s="181">
        <f>_xlfn.NUMBERVALUE('DDB Request'!C996)</f>
        <v>0</v>
      </c>
      <c r="Y987" s="191" t="e">
        <f>IF(MATCH(_xlfn.NUMBERVALUE('DDB Request'!C996),Table2[[SpeedType ]],0),"No","")</f>
        <v>#N/A</v>
      </c>
    </row>
    <row r="988" spans="21:25">
      <c r="U988">
        <v>11002170</v>
      </c>
      <c r="V988" t="s">
        <v>1349</v>
      </c>
      <c r="W988" s="126" t="s">
        <v>555</v>
      </c>
      <c r="X988" s="181">
        <f>_xlfn.NUMBERVALUE('DDB Request'!C997)</f>
        <v>0</v>
      </c>
      <c r="Y988" s="191" t="e">
        <f>IF(MATCH(_xlfn.NUMBERVALUE('DDB Request'!C997),Table2[[SpeedType ]],0),"No","")</f>
        <v>#N/A</v>
      </c>
    </row>
    <row r="989" spans="21:25">
      <c r="U989">
        <v>11002712</v>
      </c>
      <c r="V989" t="s">
        <v>1350</v>
      </c>
      <c r="W989" s="126" t="s">
        <v>555</v>
      </c>
      <c r="X989" s="181">
        <f>_xlfn.NUMBERVALUE('DDB Request'!C998)</f>
        <v>0</v>
      </c>
      <c r="Y989" s="191" t="e">
        <f>IF(MATCH(_xlfn.NUMBERVALUE('DDB Request'!C998),Table2[[SpeedType ]],0),"No","")</f>
        <v>#N/A</v>
      </c>
    </row>
    <row r="990" spans="21:25">
      <c r="U990">
        <v>11002824</v>
      </c>
      <c r="V990" t="s">
        <v>1351</v>
      </c>
      <c r="W990" s="126" t="s">
        <v>555</v>
      </c>
      <c r="X990" s="181">
        <f>_xlfn.NUMBERVALUE('DDB Request'!C999)</f>
        <v>0</v>
      </c>
      <c r="Y990" s="191" t="e">
        <f>IF(MATCH(_xlfn.NUMBERVALUE('DDB Request'!C999),Table2[[SpeedType ]],0),"No","")</f>
        <v>#N/A</v>
      </c>
    </row>
    <row r="991" spans="21:25">
      <c r="U991">
        <v>11003010</v>
      </c>
      <c r="V991" t="s">
        <v>1352</v>
      </c>
      <c r="W991" s="126" t="s">
        <v>555</v>
      </c>
      <c r="X991" s="181">
        <f>_xlfn.NUMBERVALUE('DDB Request'!C1000)</f>
        <v>0</v>
      </c>
      <c r="Y991" s="191" t="e">
        <f>IF(MATCH(_xlfn.NUMBERVALUE('DDB Request'!C1000),Table2[[SpeedType ]],0),"No","")</f>
        <v>#N/A</v>
      </c>
    </row>
    <row r="992" spans="21:25">
      <c r="U992">
        <v>11003819</v>
      </c>
      <c r="V992" t="s">
        <v>1353</v>
      </c>
      <c r="W992" s="126" t="s">
        <v>555</v>
      </c>
      <c r="X992" s="181">
        <f>_xlfn.NUMBERVALUE('DDB Request'!C1001)</f>
        <v>0</v>
      </c>
      <c r="Y992" s="191" t="e">
        <f>IF(MATCH(_xlfn.NUMBERVALUE('DDB Request'!C1001),Table2[[SpeedType ]],0),"No","")</f>
        <v>#N/A</v>
      </c>
    </row>
    <row r="993" spans="21:25">
      <c r="U993">
        <v>11003995</v>
      </c>
      <c r="V993" t="s">
        <v>1354</v>
      </c>
      <c r="W993" s="126" t="s">
        <v>555</v>
      </c>
      <c r="X993" s="181">
        <f>_xlfn.NUMBERVALUE('DDB Request'!C1002)</f>
        <v>0</v>
      </c>
      <c r="Y993" s="191" t="e">
        <f>IF(MATCH(_xlfn.NUMBERVALUE('DDB Request'!C1002),Table2[[SpeedType ]],0),"No","")</f>
        <v>#N/A</v>
      </c>
    </row>
    <row r="994" spans="21:25">
      <c r="U994">
        <v>11003998</v>
      </c>
      <c r="V994" t="s">
        <v>1355</v>
      </c>
      <c r="W994" s="126" t="s">
        <v>555</v>
      </c>
      <c r="X994" s="181">
        <f>_xlfn.NUMBERVALUE('DDB Request'!C1003)</f>
        <v>0</v>
      </c>
      <c r="Y994" s="191" t="e">
        <f>IF(MATCH(_xlfn.NUMBERVALUE('DDB Request'!C1003),Table2[[SpeedType ]],0),"No","")</f>
        <v>#N/A</v>
      </c>
    </row>
    <row r="995" spans="21:25">
      <c r="U995">
        <v>11004041</v>
      </c>
      <c r="V995" t="s">
        <v>1356</v>
      </c>
      <c r="W995" s="126" t="s">
        <v>555</v>
      </c>
      <c r="X995" s="181">
        <f>_xlfn.NUMBERVALUE('DDB Request'!C1004)</f>
        <v>0</v>
      </c>
      <c r="Y995" s="191" t="e">
        <f>IF(MATCH(_xlfn.NUMBERVALUE('DDB Request'!C1004),Table2[[SpeedType ]],0),"No","")</f>
        <v>#N/A</v>
      </c>
    </row>
    <row r="996" spans="21:25">
      <c r="U996">
        <v>11004124</v>
      </c>
      <c r="V996" t="s">
        <v>1357</v>
      </c>
      <c r="W996" s="126" t="s">
        <v>555</v>
      </c>
      <c r="X996" s="181">
        <f>_xlfn.NUMBERVALUE('DDB Request'!C1005)</f>
        <v>0</v>
      </c>
      <c r="Y996" s="191" t="e">
        <f>IF(MATCH(_xlfn.NUMBERVALUE('DDB Request'!C1005),Table2[[SpeedType ]],0),"No","")</f>
        <v>#N/A</v>
      </c>
    </row>
    <row r="997" spans="21:25">
      <c r="U997">
        <v>11004414</v>
      </c>
      <c r="V997" t="s">
        <v>1358</v>
      </c>
      <c r="W997" s="126" t="s">
        <v>555</v>
      </c>
      <c r="X997" s="181">
        <f>_xlfn.NUMBERVALUE('DDB Request'!C1006)</f>
        <v>0</v>
      </c>
      <c r="Y997" s="191" t="e">
        <f>IF(MATCH(_xlfn.NUMBERVALUE('DDB Request'!C1006),Table2[[SpeedType ]],0),"No","")</f>
        <v>#N/A</v>
      </c>
    </row>
    <row r="998" spans="21:25">
      <c r="U998">
        <v>11004869</v>
      </c>
      <c r="V998" t="s">
        <v>1359</v>
      </c>
      <c r="W998" s="126" t="s">
        <v>555</v>
      </c>
      <c r="X998" s="181">
        <f>_xlfn.NUMBERVALUE('DDB Request'!C1007)</f>
        <v>0</v>
      </c>
      <c r="Y998" s="191" t="e">
        <f>IF(MATCH(_xlfn.NUMBERVALUE('DDB Request'!C1007),Table2[[SpeedType ]],0),"No","")</f>
        <v>#N/A</v>
      </c>
    </row>
    <row r="999" spans="21:25">
      <c r="U999">
        <v>11004870</v>
      </c>
      <c r="V999" t="s">
        <v>1360</v>
      </c>
      <c r="W999" s="126" t="s">
        <v>555</v>
      </c>
      <c r="X999" s="181">
        <f>_xlfn.NUMBERVALUE('DDB Request'!C1008)</f>
        <v>0</v>
      </c>
      <c r="Y999" s="191" t="e">
        <f>IF(MATCH(_xlfn.NUMBERVALUE('DDB Request'!C1008),Table2[[SpeedType ]],0),"No","")</f>
        <v>#N/A</v>
      </c>
    </row>
    <row r="1000" spans="21:25">
      <c r="U1000">
        <v>11004871</v>
      </c>
      <c r="V1000" t="s">
        <v>1361</v>
      </c>
      <c r="W1000" s="126" t="s">
        <v>555</v>
      </c>
      <c r="X1000" s="181">
        <f>_xlfn.NUMBERVALUE('DDB Request'!C1009)</f>
        <v>0</v>
      </c>
      <c r="Y1000" s="191" t="e">
        <f>IF(MATCH(_xlfn.NUMBERVALUE('DDB Request'!C1009),Table2[[SpeedType ]],0),"No","")</f>
        <v>#N/A</v>
      </c>
    </row>
    <row r="1001" spans="21:25">
      <c r="U1001">
        <v>11004872</v>
      </c>
      <c r="V1001" t="s">
        <v>1362</v>
      </c>
      <c r="W1001" s="126" t="s">
        <v>555</v>
      </c>
      <c r="X1001" s="181">
        <f>_xlfn.NUMBERVALUE('DDB Request'!C1010)</f>
        <v>0</v>
      </c>
      <c r="Y1001" s="191" t="e">
        <f>IF(MATCH(_xlfn.NUMBERVALUE('DDB Request'!C1010),Table2[[SpeedType ]],0),"No","")</f>
        <v>#N/A</v>
      </c>
    </row>
    <row r="1002" spans="21:25">
      <c r="U1002">
        <v>11004873</v>
      </c>
      <c r="V1002" t="s">
        <v>1363</v>
      </c>
      <c r="W1002" s="126" t="s">
        <v>555</v>
      </c>
      <c r="X1002" s="181">
        <f>_xlfn.NUMBERVALUE('DDB Request'!C1011)</f>
        <v>0</v>
      </c>
      <c r="Y1002" s="191" t="e">
        <f>IF(MATCH(_xlfn.NUMBERVALUE('DDB Request'!C1011),Table2[[SpeedType ]],0),"No","")</f>
        <v>#N/A</v>
      </c>
    </row>
    <row r="1003" spans="21:25">
      <c r="U1003">
        <v>11004874</v>
      </c>
      <c r="V1003" t="s">
        <v>1364</v>
      </c>
      <c r="W1003" s="126" t="s">
        <v>555</v>
      </c>
      <c r="X1003" s="181">
        <f>_xlfn.NUMBERVALUE('DDB Request'!C1012)</f>
        <v>0</v>
      </c>
      <c r="Y1003" s="191" t="e">
        <f>IF(MATCH(_xlfn.NUMBERVALUE('DDB Request'!C1012),Table2[[SpeedType ]],0),"No","")</f>
        <v>#N/A</v>
      </c>
    </row>
    <row r="1004" spans="21:25">
      <c r="U1004">
        <v>11004875</v>
      </c>
      <c r="V1004" t="s">
        <v>1365</v>
      </c>
      <c r="W1004" s="126" t="s">
        <v>555</v>
      </c>
      <c r="X1004" s="181">
        <f>_xlfn.NUMBERVALUE('DDB Request'!C1013)</f>
        <v>0</v>
      </c>
      <c r="Y1004" s="191" t="e">
        <f>IF(MATCH(_xlfn.NUMBERVALUE('DDB Request'!C1013),Table2[[SpeedType ]],0),"No","")</f>
        <v>#N/A</v>
      </c>
    </row>
    <row r="1005" spans="21:25">
      <c r="U1005">
        <v>11004877</v>
      </c>
      <c r="V1005" t="s">
        <v>1366</v>
      </c>
      <c r="W1005" s="126" t="s">
        <v>555</v>
      </c>
      <c r="X1005" s="181">
        <f>_xlfn.NUMBERVALUE('DDB Request'!C1014)</f>
        <v>0</v>
      </c>
      <c r="Y1005" s="191" t="e">
        <f>IF(MATCH(_xlfn.NUMBERVALUE('DDB Request'!C1014),Table2[[SpeedType ]],0),"No","")</f>
        <v>#N/A</v>
      </c>
    </row>
    <row r="1006" spans="21:25">
      <c r="U1006">
        <v>11004880</v>
      </c>
      <c r="V1006" t="s">
        <v>1367</v>
      </c>
      <c r="W1006" s="126" t="s">
        <v>555</v>
      </c>
      <c r="X1006" s="181">
        <f>_xlfn.NUMBERVALUE('DDB Request'!C1015)</f>
        <v>0</v>
      </c>
      <c r="Y1006" s="191" t="e">
        <f>IF(MATCH(_xlfn.NUMBERVALUE('DDB Request'!C1015),Table2[[SpeedType ]],0),"No","")</f>
        <v>#N/A</v>
      </c>
    </row>
    <row r="1007" spans="21:25">
      <c r="U1007">
        <v>11004883</v>
      </c>
      <c r="V1007" t="s">
        <v>1368</v>
      </c>
      <c r="W1007" s="126" t="s">
        <v>555</v>
      </c>
      <c r="X1007" s="181">
        <f>_xlfn.NUMBERVALUE('DDB Request'!C1016)</f>
        <v>0</v>
      </c>
      <c r="Y1007" s="191" t="e">
        <f>IF(MATCH(_xlfn.NUMBERVALUE('DDB Request'!C1016),Table2[[SpeedType ]],0),"No","")</f>
        <v>#N/A</v>
      </c>
    </row>
    <row r="1008" spans="21:25">
      <c r="U1008">
        <v>11005106</v>
      </c>
      <c r="V1008" t="s">
        <v>1369</v>
      </c>
      <c r="W1008" s="126" t="s">
        <v>555</v>
      </c>
      <c r="X1008" s="181">
        <f>_xlfn.NUMBERVALUE('DDB Request'!C1017)</f>
        <v>0</v>
      </c>
      <c r="Y1008" s="191" t="e">
        <f>IF(MATCH(_xlfn.NUMBERVALUE('DDB Request'!C1017),Table2[[SpeedType ]],0),"No","")</f>
        <v>#N/A</v>
      </c>
    </row>
    <row r="1009" spans="21:25">
      <c r="U1009">
        <v>11005485</v>
      </c>
      <c r="V1009" t="s">
        <v>1370</v>
      </c>
      <c r="W1009" s="126" t="s">
        <v>555</v>
      </c>
      <c r="X1009" s="181">
        <f>_xlfn.NUMBERVALUE('DDB Request'!C1018)</f>
        <v>0</v>
      </c>
      <c r="Y1009" s="191" t="e">
        <f>IF(MATCH(_xlfn.NUMBERVALUE('DDB Request'!C1018),Table2[[SpeedType ]],0),"No","")</f>
        <v>#N/A</v>
      </c>
    </row>
    <row r="1010" spans="21:25">
      <c r="U1010">
        <v>11005486</v>
      </c>
      <c r="V1010" t="s">
        <v>1371</v>
      </c>
      <c r="W1010" s="126" t="s">
        <v>555</v>
      </c>
      <c r="X1010" s="181">
        <f>_xlfn.NUMBERVALUE('DDB Request'!C1019)</f>
        <v>0</v>
      </c>
      <c r="Y1010" s="191" t="e">
        <f>IF(MATCH(_xlfn.NUMBERVALUE('DDB Request'!C1019),Table2[[SpeedType ]],0),"No","")</f>
        <v>#N/A</v>
      </c>
    </row>
    <row r="1011" spans="21:25">
      <c r="U1011">
        <v>11006256</v>
      </c>
      <c r="V1011" t="s">
        <v>1372</v>
      </c>
      <c r="W1011" s="126" t="s">
        <v>555</v>
      </c>
      <c r="X1011" s="181">
        <f>_xlfn.NUMBERVALUE('DDB Request'!C1020)</f>
        <v>0</v>
      </c>
      <c r="Y1011" s="191" t="e">
        <f>IF(MATCH(_xlfn.NUMBERVALUE('DDB Request'!C1020),Table2[[SpeedType ]],0),"No","")</f>
        <v>#N/A</v>
      </c>
    </row>
    <row r="1012" spans="21:25">
      <c r="U1012">
        <v>11006257</v>
      </c>
      <c r="V1012" t="s">
        <v>1373</v>
      </c>
      <c r="W1012" s="126" t="s">
        <v>555</v>
      </c>
      <c r="X1012" s="181">
        <f>_xlfn.NUMBERVALUE('DDB Request'!C1021)</f>
        <v>0</v>
      </c>
      <c r="Y1012" s="191" t="e">
        <f>IF(MATCH(_xlfn.NUMBERVALUE('DDB Request'!C1021),Table2[[SpeedType ]],0),"No","")</f>
        <v>#N/A</v>
      </c>
    </row>
    <row r="1013" spans="21:25">
      <c r="U1013">
        <v>11006368</v>
      </c>
      <c r="V1013" t="s">
        <v>1374</v>
      </c>
      <c r="W1013" s="126" t="s">
        <v>555</v>
      </c>
      <c r="X1013" s="181">
        <f>_xlfn.NUMBERVALUE('DDB Request'!C1022)</f>
        <v>0</v>
      </c>
      <c r="Y1013" s="191" t="e">
        <f>IF(MATCH(_xlfn.NUMBERVALUE('DDB Request'!C1022),Table2[[SpeedType ]],0),"No","")</f>
        <v>#N/A</v>
      </c>
    </row>
    <row r="1014" spans="21:25">
      <c r="U1014">
        <v>11006648</v>
      </c>
      <c r="V1014" t="s">
        <v>1375</v>
      </c>
      <c r="W1014" s="126" t="s">
        <v>555</v>
      </c>
      <c r="X1014" s="181">
        <f>_xlfn.NUMBERVALUE('DDB Request'!C1023)</f>
        <v>0</v>
      </c>
      <c r="Y1014" s="191" t="e">
        <f>IF(MATCH(_xlfn.NUMBERVALUE('DDB Request'!C1023),Table2[[SpeedType ]],0),"No","")</f>
        <v>#N/A</v>
      </c>
    </row>
    <row r="1015" spans="21:25">
      <c r="U1015">
        <v>11007157</v>
      </c>
      <c r="V1015" t="s">
        <v>1376</v>
      </c>
      <c r="W1015" s="126" t="s">
        <v>555</v>
      </c>
      <c r="X1015" s="181">
        <f>_xlfn.NUMBERVALUE('DDB Request'!C1024)</f>
        <v>0</v>
      </c>
      <c r="Y1015" s="191" t="e">
        <f>IF(MATCH(_xlfn.NUMBERVALUE('DDB Request'!C1024),Table2[[SpeedType ]],0),"No","")</f>
        <v>#N/A</v>
      </c>
    </row>
    <row r="1016" spans="21:25">
      <c r="U1016">
        <v>11007448</v>
      </c>
      <c r="V1016" t="s">
        <v>1377</v>
      </c>
      <c r="W1016" s="126" t="s">
        <v>555</v>
      </c>
      <c r="X1016" s="181">
        <f>_xlfn.NUMBERVALUE('DDB Request'!C1025)</f>
        <v>0</v>
      </c>
      <c r="Y1016" s="191" t="e">
        <f>IF(MATCH(_xlfn.NUMBERVALUE('DDB Request'!C1025),Table2[[SpeedType ]],0),"No","")</f>
        <v>#N/A</v>
      </c>
    </row>
    <row r="1017" spans="21:25">
      <c r="U1017">
        <v>11007581</v>
      </c>
      <c r="V1017" t="s">
        <v>1378</v>
      </c>
      <c r="W1017" s="126" t="s">
        <v>555</v>
      </c>
      <c r="X1017" s="181">
        <f>_xlfn.NUMBERVALUE('DDB Request'!C1026)</f>
        <v>0</v>
      </c>
      <c r="Y1017" s="191" t="e">
        <f>IF(MATCH(_xlfn.NUMBERVALUE('DDB Request'!C1026),Table2[[SpeedType ]],0),"No","")</f>
        <v>#N/A</v>
      </c>
    </row>
    <row r="1018" spans="21:25">
      <c r="U1018">
        <v>11007908</v>
      </c>
      <c r="V1018" t="s">
        <v>1379</v>
      </c>
      <c r="W1018" s="126" t="s">
        <v>555</v>
      </c>
      <c r="X1018" s="181">
        <f>_xlfn.NUMBERVALUE('DDB Request'!C1027)</f>
        <v>0</v>
      </c>
      <c r="Y1018" s="191" t="e">
        <f>IF(MATCH(_xlfn.NUMBERVALUE('DDB Request'!C1027),Table2[[SpeedType ]],0),"No","")</f>
        <v>#N/A</v>
      </c>
    </row>
    <row r="1019" spans="21:25">
      <c r="U1019">
        <v>11017027</v>
      </c>
      <c r="V1019" t="s">
        <v>1380</v>
      </c>
      <c r="W1019" s="126" t="s">
        <v>555</v>
      </c>
      <c r="X1019" s="181">
        <f>_xlfn.NUMBERVALUE('DDB Request'!C1028)</f>
        <v>0</v>
      </c>
      <c r="Y1019" s="191" t="e">
        <f>IF(MATCH(_xlfn.NUMBERVALUE('DDB Request'!C1028),Table2[[SpeedType ]],0),"No","")</f>
        <v>#N/A</v>
      </c>
    </row>
    <row r="1020" spans="21:25">
      <c r="U1020">
        <v>11023893</v>
      </c>
      <c r="V1020" t="s">
        <v>1381</v>
      </c>
      <c r="W1020" s="126" t="s">
        <v>555</v>
      </c>
      <c r="X1020" s="181">
        <f>_xlfn.NUMBERVALUE('DDB Request'!C1029)</f>
        <v>0</v>
      </c>
      <c r="Y1020" s="191" t="e">
        <f>IF(MATCH(_xlfn.NUMBERVALUE('DDB Request'!C1029),Table2[[SpeedType ]],0),"No","")</f>
        <v>#N/A</v>
      </c>
    </row>
    <row r="1021" spans="21:25">
      <c r="U1021">
        <v>11048468</v>
      </c>
      <c r="V1021" t="s">
        <v>1382</v>
      </c>
      <c r="W1021" s="126" t="s">
        <v>555</v>
      </c>
      <c r="X1021" s="181">
        <f>_xlfn.NUMBERVALUE('DDB Request'!C1030)</f>
        <v>0</v>
      </c>
      <c r="Y1021" s="191" t="e">
        <f>IF(MATCH(_xlfn.NUMBERVALUE('DDB Request'!C1030),Table2[[SpeedType ]],0),"No","")</f>
        <v>#N/A</v>
      </c>
    </row>
    <row r="1022" spans="21:25">
      <c r="U1022">
        <v>11048470</v>
      </c>
      <c r="V1022" t="s">
        <v>1383</v>
      </c>
      <c r="W1022" s="126" t="s">
        <v>555</v>
      </c>
      <c r="X1022" s="181">
        <f>_xlfn.NUMBERVALUE('DDB Request'!C1031)</f>
        <v>0</v>
      </c>
      <c r="Y1022" s="191" t="e">
        <f>IF(MATCH(_xlfn.NUMBERVALUE('DDB Request'!C1031),Table2[[SpeedType ]],0),"No","")</f>
        <v>#N/A</v>
      </c>
    </row>
    <row r="1023" spans="21:25">
      <c r="U1023">
        <v>11048471</v>
      </c>
      <c r="V1023" t="s">
        <v>1384</v>
      </c>
      <c r="W1023" s="126" t="s">
        <v>555</v>
      </c>
      <c r="X1023" s="181">
        <f>_xlfn.NUMBERVALUE('DDB Request'!C1032)</f>
        <v>0</v>
      </c>
      <c r="Y1023" s="191" t="e">
        <f>IF(MATCH(_xlfn.NUMBERVALUE('DDB Request'!C1032),Table2[[SpeedType ]],0),"No","")</f>
        <v>#N/A</v>
      </c>
    </row>
    <row r="1024" spans="21:25">
      <c r="U1024">
        <v>11048473</v>
      </c>
      <c r="V1024" t="s">
        <v>1385</v>
      </c>
      <c r="W1024" s="126" t="s">
        <v>555</v>
      </c>
      <c r="X1024" s="181">
        <f>_xlfn.NUMBERVALUE('DDB Request'!C1033)</f>
        <v>0</v>
      </c>
      <c r="Y1024" s="191" t="e">
        <f>IF(MATCH(_xlfn.NUMBERVALUE('DDB Request'!C1033),Table2[[SpeedType ]],0),"No","")</f>
        <v>#N/A</v>
      </c>
    </row>
    <row r="1025" spans="21:25">
      <c r="U1025">
        <v>11048474</v>
      </c>
      <c r="V1025" t="s">
        <v>1386</v>
      </c>
      <c r="W1025" s="126" t="s">
        <v>555</v>
      </c>
      <c r="X1025" s="181">
        <f>_xlfn.NUMBERVALUE('DDB Request'!C1034)</f>
        <v>0</v>
      </c>
      <c r="Y1025" s="191" t="e">
        <f>IF(MATCH(_xlfn.NUMBERVALUE('DDB Request'!C1034),Table2[[SpeedType ]],0),"No","")</f>
        <v>#N/A</v>
      </c>
    </row>
    <row r="1026" spans="21:25">
      <c r="U1026">
        <v>11048475</v>
      </c>
      <c r="V1026" t="s">
        <v>1387</v>
      </c>
      <c r="W1026" s="126" t="s">
        <v>555</v>
      </c>
      <c r="X1026" s="181">
        <f>_xlfn.NUMBERVALUE('DDB Request'!C1035)</f>
        <v>0</v>
      </c>
      <c r="Y1026" s="191" t="e">
        <f>IF(MATCH(_xlfn.NUMBERVALUE('DDB Request'!C1035),Table2[[SpeedType ]],0),"No","")</f>
        <v>#N/A</v>
      </c>
    </row>
    <row r="1027" spans="21:25">
      <c r="U1027">
        <v>11048476</v>
      </c>
      <c r="V1027" t="s">
        <v>1388</v>
      </c>
      <c r="W1027" s="126" t="s">
        <v>555</v>
      </c>
      <c r="X1027" s="181">
        <f>_xlfn.NUMBERVALUE('DDB Request'!C1036)</f>
        <v>0</v>
      </c>
      <c r="Y1027" s="191" t="e">
        <f>IF(MATCH(_xlfn.NUMBERVALUE('DDB Request'!C1036),Table2[[SpeedType ]],0),"No","")</f>
        <v>#N/A</v>
      </c>
    </row>
    <row r="1028" spans="21:25">
      <c r="U1028">
        <v>11048479</v>
      </c>
      <c r="V1028" t="s">
        <v>1389</v>
      </c>
      <c r="W1028" s="126" t="s">
        <v>555</v>
      </c>
      <c r="X1028" s="181">
        <f>_xlfn.NUMBERVALUE('DDB Request'!C1037)</f>
        <v>0</v>
      </c>
      <c r="Y1028" s="191" t="e">
        <f>IF(MATCH(_xlfn.NUMBERVALUE('DDB Request'!C1037),Table2[[SpeedType ]],0),"No","")</f>
        <v>#N/A</v>
      </c>
    </row>
    <row r="1029" spans="21:25">
      <c r="U1029">
        <v>11048715</v>
      </c>
      <c r="V1029" t="s">
        <v>1390</v>
      </c>
      <c r="W1029" s="126" t="s">
        <v>555</v>
      </c>
      <c r="X1029" s="181">
        <f>_xlfn.NUMBERVALUE('DDB Request'!C1038)</f>
        <v>0</v>
      </c>
      <c r="Y1029" s="191" t="e">
        <f>IF(MATCH(_xlfn.NUMBERVALUE('DDB Request'!C1038),Table2[[SpeedType ]],0),"No","")</f>
        <v>#N/A</v>
      </c>
    </row>
    <row r="1030" spans="21:25">
      <c r="U1030">
        <v>11048716</v>
      </c>
      <c r="V1030" t="s">
        <v>1391</v>
      </c>
      <c r="W1030" s="126" t="s">
        <v>555</v>
      </c>
      <c r="X1030" s="181">
        <f>_xlfn.NUMBERVALUE('DDB Request'!C1039)</f>
        <v>0</v>
      </c>
      <c r="Y1030" s="191" t="e">
        <f>IF(MATCH(_xlfn.NUMBERVALUE('DDB Request'!C1039),Table2[[SpeedType ]],0),"No","")</f>
        <v>#N/A</v>
      </c>
    </row>
    <row r="1031" spans="21:25">
      <c r="U1031">
        <v>11048717</v>
      </c>
      <c r="V1031" t="s">
        <v>1392</v>
      </c>
      <c r="W1031" s="126" t="s">
        <v>555</v>
      </c>
      <c r="X1031" s="181">
        <f>_xlfn.NUMBERVALUE('DDB Request'!C1040)</f>
        <v>0</v>
      </c>
      <c r="Y1031" s="191" t="e">
        <f>IF(MATCH(_xlfn.NUMBERVALUE('DDB Request'!C1040),Table2[[SpeedType ]],0),"No","")</f>
        <v>#N/A</v>
      </c>
    </row>
    <row r="1032" spans="21:25">
      <c r="U1032">
        <v>11054904</v>
      </c>
      <c r="V1032" t="s">
        <v>1393</v>
      </c>
      <c r="W1032" s="126" t="s">
        <v>555</v>
      </c>
      <c r="X1032" s="181">
        <f>_xlfn.NUMBERVALUE('DDB Request'!C1041)</f>
        <v>0</v>
      </c>
      <c r="Y1032" s="191" t="e">
        <f>IF(MATCH(_xlfn.NUMBERVALUE('DDB Request'!C1041),Table2[[SpeedType ]],0),"No","")</f>
        <v>#N/A</v>
      </c>
    </row>
    <row r="1033" spans="21:25">
      <c r="U1033">
        <v>11055689</v>
      </c>
      <c r="V1033" t="s">
        <v>1394</v>
      </c>
      <c r="W1033" s="126" t="s">
        <v>555</v>
      </c>
      <c r="X1033" s="181">
        <f>_xlfn.NUMBERVALUE('DDB Request'!C1042)</f>
        <v>0</v>
      </c>
      <c r="Y1033" s="191" t="e">
        <f>IF(MATCH(_xlfn.NUMBERVALUE('DDB Request'!C1042),Table2[[SpeedType ]],0),"No","")</f>
        <v>#N/A</v>
      </c>
    </row>
    <row r="1034" spans="21:25">
      <c r="U1034">
        <v>11057620</v>
      </c>
      <c r="V1034" t="s">
        <v>1395</v>
      </c>
      <c r="W1034" s="126" t="s">
        <v>555</v>
      </c>
      <c r="X1034" s="181">
        <f>_xlfn.NUMBERVALUE('DDB Request'!C1043)</f>
        <v>0</v>
      </c>
      <c r="Y1034" s="191" t="e">
        <f>IF(MATCH(_xlfn.NUMBERVALUE('DDB Request'!C1043),Table2[[SpeedType ]],0),"No","")</f>
        <v>#N/A</v>
      </c>
    </row>
    <row r="1035" spans="21:25">
      <c r="U1035">
        <v>11057621</v>
      </c>
      <c r="V1035" t="s">
        <v>1396</v>
      </c>
      <c r="W1035" s="126" t="s">
        <v>555</v>
      </c>
      <c r="X1035" s="181">
        <f>_xlfn.NUMBERVALUE('DDB Request'!C1044)</f>
        <v>0</v>
      </c>
      <c r="Y1035" s="191" t="e">
        <f>IF(MATCH(_xlfn.NUMBERVALUE('DDB Request'!C1044),Table2[[SpeedType ]],0),"No","")</f>
        <v>#N/A</v>
      </c>
    </row>
    <row r="1036" spans="21:25">
      <c r="U1036">
        <v>11058574</v>
      </c>
      <c r="V1036" t="s">
        <v>1397</v>
      </c>
      <c r="W1036" s="126" t="s">
        <v>555</v>
      </c>
      <c r="X1036" s="181">
        <f>_xlfn.NUMBERVALUE('DDB Request'!C1045)</f>
        <v>0</v>
      </c>
      <c r="Y1036" s="191" t="e">
        <f>IF(MATCH(_xlfn.NUMBERVALUE('DDB Request'!C1045),Table2[[SpeedType ]],0),"No","")</f>
        <v>#N/A</v>
      </c>
    </row>
    <row r="1037" spans="21:25">
      <c r="U1037">
        <v>11061397</v>
      </c>
      <c r="V1037" t="s">
        <v>1398</v>
      </c>
      <c r="W1037" s="126" t="s">
        <v>555</v>
      </c>
      <c r="X1037" s="181">
        <f>_xlfn.NUMBERVALUE('DDB Request'!C1046)</f>
        <v>0</v>
      </c>
      <c r="Y1037" s="191" t="e">
        <f>IF(MATCH(_xlfn.NUMBERVALUE('DDB Request'!C1046),Table2[[SpeedType ]],0),"No","")</f>
        <v>#N/A</v>
      </c>
    </row>
    <row r="1038" spans="21:25">
      <c r="U1038">
        <v>11017774</v>
      </c>
      <c r="V1038" t="s">
        <v>1399</v>
      </c>
      <c r="W1038" s="126" t="s">
        <v>555</v>
      </c>
      <c r="X1038" s="181">
        <f>_xlfn.NUMBERVALUE('DDB Request'!C1047)</f>
        <v>0</v>
      </c>
      <c r="Y1038" s="191" t="e">
        <f>IF(MATCH(_xlfn.NUMBERVALUE('DDB Request'!C1047),Table2[[SpeedType ]],0),"No","")</f>
        <v>#N/A</v>
      </c>
    </row>
    <row r="1039" spans="21:25">
      <c r="U1039">
        <v>11023953</v>
      </c>
      <c r="V1039" t="s">
        <v>1400</v>
      </c>
      <c r="W1039" s="126" t="s">
        <v>555</v>
      </c>
      <c r="X1039" s="181">
        <f>_xlfn.NUMBERVALUE('DDB Request'!C1048)</f>
        <v>0</v>
      </c>
      <c r="Y1039" s="191" t="e">
        <f>IF(MATCH(_xlfn.NUMBERVALUE('DDB Request'!C1048),Table2[[SpeedType ]],0),"No","")</f>
        <v>#N/A</v>
      </c>
    </row>
    <row r="1040" spans="21:25">
      <c r="U1040">
        <v>11056827</v>
      </c>
      <c r="V1040" t="s">
        <v>1401</v>
      </c>
      <c r="W1040" s="126" t="s">
        <v>555</v>
      </c>
      <c r="X1040" s="181">
        <f>_xlfn.NUMBERVALUE('DDB Request'!C1049)</f>
        <v>0</v>
      </c>
      <c r="Y1040" s="191" t="e">
        <f>IF(MATCH(_xlfn.NUMBERVALUE('DDB Request'!C1049),Table2[[SpeedType ]],0),"No","")</f>
        <v>#N/A</v>
      </c>
    </row>
    <row r="1041" spans="21:25">
      <c r="U1041">
        <v>11056838</v>
      </c>
      <c r="V1041" t="s">
        <v>1402</v>
      </c>
      <c r="W1041" s="126" t="s">
        <v>555</v>
      </c>
      <c r="X1041" s="181">
        <f>_xlfn.NUMBERVALUE('DDB Request'!C1050)</f>
        <v>0</v>
      </c>
      <c r="Y1041" s="191" t="e">
        <f>IF(MATCH(_xlfn.NUMBERVALUE('DDB Request'!C1050),Table2[[SpeedType ]],0),"No","")</f>
        <v>#N/A</v>
      </c>
    </row>
    <row r="1042" spans="21:25">
      <c r="U1042">
        <v>11056839</v>
      </c>
      <c r="V1042" t="s">
        <v>1403</v>
      </c>
      <c r="W1042" s="126" t="s">
        <v>555</v>
      </c>
      <c r="X1042" s="181">
        <f>_xlfn.NUMBERVALUE('DDB Request'!C1051)</f>
        <v>0</v>
      </c>
      <c r="Y1042" s="191" t="e">
        <f>IF(MATCH(_xlfn.NUMBERVALUE('DDB Request'!C1051),Table2[[SpeedType ]],0),"No","")</f>
        <v>#N/A</v>
      </c>
    </row>
    <row r="1043" spans="21:25">
      <c r="U1043">
        <v>11001019</v>
      </c>
      <c r="V1043" t="s">
        <v>1404</v>
      </c>
      <c r="W1043" s="126" t="s">
        <v>555</v>
      </c>
      <c r="X1043" s="181">
        <f>_xlfn.NUMBERVALUE('DDB Request'!C1052)</f>
        <v>0</v>
      </c>
      <c r="Y1043" s="191" t="e">
        <f>IF(MATCH(_xlfn.NUMBERVALUE('DDB Request'!C1052),Table2[[SpeedType ]],0),"No","")</f>
        <v>#N/A</v>
      </c>
    </row>
    <row r="1044" spans="21:25">
      <c r="U1044">
        <v>11001020</v>
      </c>
      <c r="V1044" t="s">
        <v>1405</v>
      </c>
      <c r="W1044" s="126" t="s">
        <v>555</v>
      </c>
      <c r="X1044" s="181">
        <f>_xlfn.NUMBERVALUE('DDB Request'!C1053)</f>
        <v>0</v>
      </c>
      <c r="Y1044" s="191" t="e">
        <f>IF(MATCH(_xlfn.NUMBERVALUE('DDB Request'!C1053),Table2[[SpeedType ]],0),"No","")</f>
        <v>#N/A</v>
      </c>
    </row>
    <row r="1045" spans="21:25">
      <c r="U1045">
        <v>11005422</v>
      </c>
      <c r="V1045" t="s">
        <v>1406</v>
      </c>
      <c r="W1045" s="126" t="s">
        <v>555</v>
      </c>
      <c r="X1045" s="181">
        <f>_xlfn.NUMBERVALUE('DDB Request'!C1054)</f>
        <v>0</v>
      </c>
      <c r="Y1045" s="191" t="e">
        <f>IF(MATCH(_xlfn.NUMBERVALUE('DDB Request'!C1054),Table2[[SpeedType ]],0),"No","")</f>
        <v>#N/A</v>
      </c>
    </row>
    <row r="1046" spans="21:25">
      <c r="U1046">
        <v>11023894</v>
      </c>
      <c r="V1046" t="s">
        <v>1407</v>
      </c>
      <c r="W1046" s="126" t="s">
        <v>555</v>
      </c>
      <c r="X1046" s="181">
        <f>_xlfn.NUMBERVALUE('DDB Request'!C1055)</f>
        <v>0</v>
      </c>
      <c r="Y1046" s="191" t="e">
        <f>IF(MATCH(_xlfn.NUMBERVALUE('DDB Request'!C1055),Table2[[SpeedType ]],0),"No","")</f>
        <v>#N/A</v>
      </c>
    </row>
    <row r="1047" spans="21:25">
      <c r="U1047">
        <v>11005424</v>
      </c>
      <c r="V1047" t="s">
        <v>1408</v>
      </c>
      <c r="W1047" s="126" t="s">
        <v>555</v>
      </c>
      <c r="X1047" s="181">
        <f>_xlfn.NUMBERVALUE('DDB Request'!C1056)</f>
        <v>0</v>
      </c>
      <c r="Y1047" s="191" t="e">
        <f>IF(MATCH(_xlfn.NUMBERVALUE('DDB Request'!C1056),Table2[[SpeedType ]],0),"No","")</f>
        <v>#N/A</v>
      </c>
    </row>
    <row r="1048" spans="21:25">
      <c r="U1048">
        <v>11035532</v>
      </c>
      <c r="V1048" t="s">
        <v>1409</v>
      </c>
      <c r="W1048" s="126" t="s">
        <v>555</v>
      </c>
      <c r="X1048" s="181">
        <f>_xlfn.NUMBERVALUE('DDB Request'!C1057)</f>
        <v>0</v>
      </c>
      <c r="Y1048" s="191" t="e">
        <f>IF(MATCH(_xlfn.NUMBERVALUE('DDB Request'!C1057),Table2[[SpeedType ]],0),"No","")</f>
        <v>#N/A</v>
      </c>
    </row>
    <row r="1049" spans="21:25">
      <c r="U1049">
        <v>11003009</v>
      </c>
      <c r="V1049" t="s">
        <v>1410</v>
      </c>
      <c r="W1049" s="126" t="s">
        <v>555</v>
      </c>
      <c r="X1049" s="181">
        <f>_xlfn.NUMBERVALUE('DDB Request'!C1058)</f>
        <v>0</v>
      </c>
      <c r="Y1049" s="191" t="e">
        <f>IF(MATCH(_xlfn.NUMBERVALUE('DDB Request'!C1058),Table2[[SpeedType ]],0),"No","")</f>
        <v>#N/A</v>
      </c>
    </row>
    <row r="1050" spans="21:25">
      <c r="U1050">
        <v>11005367</v>
      </c>
      <c r="V1050" t="s">
        <v>1411</v>
      </c>
      <c r="W1050" s="126" t="s">
        <v>555</v>
      </c>
      <c r="X1050" s="181">
        <f>_xlfn.NUMBERVALUE('DDB Request'!C1059)</f>
        <v>0</v>
      </c>
      <c r="Y1050" s="191" t="e">
        <f>IF(MATCH(_xlfn.NUMBERVALUE('DDB Request'!C1059),Table2[[SpeedType ]],0),"No","")</f>
        <v>#N/A</v>
      </c>
    </row>
    <row r="1051" spans="21:25">
      <c r="U1051">
        <v>11000783</v>
      </c>
      <c r="V1051" t="s">
        <v>1412</v>
      </c>
      <c r="W1051" s="126" t="s">
        <v>555</v>
      </c>
      <c r="X1051" s="181">
        <f>_xlfn.NUMBERVALUE('DDB Request'!C1060)</f>
        <v>0</v>
      </c>
      <c r="Y1051" s="191" t="e">
        <f>IF(MATCH(_xlfn.NUMBERVALUE('DDB Request'!C1060),Table2[[SpeedType ]],0),"No","")</f>
        <v>#N/A</v>
      </c>
    </row>
    <row r="1052" spans="21:25">
      <c r="U1052">
        <v>11004867</v>
      </c>
      <c r="V1052" t="s">
        <v>1413</v>
      </c>
      <c r="W1052" s="126" t="s">
        <v>555</v>
      </c>
      <c r="X1052" s="181">
        <f>_xlfn.NUMBERVALUE('DDB Request'!C1061)</f>
        <v>0</v>
      </c>
      <c r="Y1052" s="191" t="e">
        <f>IF(MATCH(_xlfn.NUMBERVALUE('DDB Request'!C1061),Table2[[SpeedType ]],0),"No","")</f>
        <v>#N/A</v>
      </c>
    </row>
    <row r="1053" spans="21:25">
      <c r="U1053">
        <v>11001159</v>
      </c>
      <c r="V1053" t="s">
        <v>1414</v>
      </c>
      <c r="W1053" s="126" t="s">
        <v>555</v>
      </c>
      <c r="X1053" s="181">
        <f>_xlfn.NUMBERVALUE('DDB Request'!C1062)</f>
        <v>0</v>
      </c>
      <c r="Y1053" s="191" t="e">
        <f>IF(MATCH(_xlfn.NUMBERVALUE('DDB Request'!C1062),Table2[[SpeedType ]],0),"No","")</f>
        <v>#N/A</v>
      </c>
    </row>
    <row r="1054" spans="21:25">
      <c r="U1054">
        <v>11001295</v>
      </c>
      <c r="V1054" t="s">
        <v>1415</v>
      </c>
      <c r="W1054" s="126" t="s">
        <v>555</v>
      </c>
      <c r="X1054" s="181">
        <f>_xlfn.NUMBERVALUE('DDB Request'!C1063)</f>
        <v>0</v>
      </c>
      <c r="Y1054" s="191" t="e">
        <f>IF(MATCH(_xlfn.NUMBERVALUE('DDB Request'!C1063),Table2[[SpeedType ]],0),"No","")</f>
        <v>#N/A</v>
      </c>
    </row>
    <row r="1055" spans="21:25">
      <c r="U1055">
        <v>11005369</v>
      </c>
      <c r="V1055" t="s">
        <v>1416</v>
      </c>
      <c r="W1055" s="126" t="s">
        <v>555</v>
      </c>
      <c r="X1055" s="181">
        <f>_xlfn.NUMBERVALUE('DDB Request'!C1064)</f>
        <v>0</v>
      </c>
      <c r="Y1055" s="191" t="e">
        <f>IF(MATCH(_xlfn.NUMBERVALUE('DDB Request'!C1064),Table2[[SpeedType ]],0),"No","")</f>
        <v>#N/A</v>
      </c>
    </row>
    <row r="1056" spans="21:25">
      <c r="U1056">
        <v>11005370</v>
      </c>
      <c r="V1056" t="s">
        <v>1417</v>
      </c>
      <c r="W1056" s="126" t="s">
        <v>555</v>
      </c>
      <c r="X1056" s="181">
        <f>_xlfn.NUMBERVALUE('DDB Request'!C1065)</f>
        <v>0</v>
      </c>
      <c r="Y1056" s="191" t="e">
        <f>IF(MATCH(_xlfn.NUMBERVALUE('DDB Request'!C1065),Table2[[SpeedType ]],0),"No","")</f>
        <v>#N/A</v>
      </c>
    </row>
    <row r="1057" spans="21:25">
      <c r="U1057">
        <v>11005371</v>
      </c>
      <c r="V1057" t="s">
        <v>1418</v>
      </c>
      <c r="W1057" s="126" t="s">
        <v>555</v>
      </c>
      <c r="X1057" s="181">
        <f>_xlfn.NUMBERVALUE('DDB Request'!C1066)</f>
        <v>0</v>
      </c>
      <c r="Y1057" s="191" t="e">
        <f>IF(MATCH(_xlfn.NUMBERVALUE('DDB Request'!C1066),Table2[[SpeedType ]],0),"No","")</f>
        <v>#N/A</v>
      </c>
    </row>
    <row r="1058" spans="21:25">
      <c r="U1058">
        <v>11025176</v>
      </c>
      <c r="V1058" t="s">
        <v>1419</v>
      </c>
      <c r="W1058" s="126" t="s">
        <v>555</v>
      </c>
      <c r="X1058" s="181">
        <f>_xlfn.NUMBERVALUE('DDB Request'!C1067)</f>
        <v>0</v>
      </c>
      <c r="Y1058" s="191" t="e">
        <f>IF(MATCH(_xlfn.NUMBERVALUE('DDB Request'!C1067),Table2[[SpeedType ]],0),"No","")</f>
        <v>#N/A</v>
      </c>
    </row>
    <row r="1059" spans="21:25">
      <c r="U1059">
        <v>11004013</v>
      </c>
      <c r="V1059" t="s">
        <v>1420</v>
      </c>
      <c r="W1059" s="126" t="s">
        <v>555</v>
      </c>
      <c r="X1059" s="181">
        <f>_xlfn.NUMBERVALUE('DDB Request'!C1068)</f>
        <v>0</v>
      </c>
      <c r="Y1059" s="191" t="e">
        <f>IF(MATCH(_xlfn.NUMBERVALUE('DDB Request'!C1068),Table2[[SpeedType ]],0),"No","")</f>
        <v>#N/A</v>
      </c>
    </row>
    <row r="1060" spans="21:25">
      <c r="U1060">
        <v>11005373</v>
      </c>
      <c r="V1060" t="s">
        <v>1421</v>
      </c>
      <c r="W1060" s="126" t="s">
        <v>555</v>
      </c>
      <c r="X1060" s="181">
        <f>_xlfn.NUMBERVALUE('DDB Request'!C1069)</f>
        <v>0</v>
      </c>
      <c r="Y1060" s="191" t="e">
        <f>IF(MATCH(_xlfn.NUMBERVALUE('DDB Request'!C1069),Table2[[SpeedType ]],0),"No","")</f>
        <v>#N/A</v>
      </c>
    </row>
    <row r="1061" spans="21:25">
      <c r="U1061">
        <v>11023748</v>
      </c>
      <c r="V1061" t="s">
        <v>1422</v>
      </c>
      <c r="W1061" s="126" t="s">
        <v>555</v>
      </c>
      <c r="X1061" s="181">
        <f>_xlfn.NUMBERVALUE('DDB Request'!C1070)</f>
        <v>0</v>
      </c>
      <c r="Y1061" s="191" t="e">
        <f>IF(MATCH(_xlfn.NUMBERVALUE('DDB Request'!C1070),Table2[[SpeedType ]],0),"No","")</f>
        <v>#N/A</v>
      </c>
    </row>
    <row r="1062" spans="21:25">
      <c r="U1062">
        <v>11003996</v>
      </c>
      <c r="V1062" t="s">
        <v>1423</v>
      </c>
      <c r="W1062" s="126" t="s">
        <v>555</v>
      </c>
      <c r="X1062" s="181">
        <f>_xlfn.NUMBERVALUE('DDB Request'!C1071)</f>
        <v>0</v>
      </c>
      <c r="Y1062" s="191" t="e">
        <f>IF(MATCH(_xlfn.NUMBERVALUE('DDB Request'!C1071),Table2[[SpeedType ]],0),"No","")</f>
        <v>#N/A</v>
      </c>
    </row>
    <row r="1063" spans="21:25">
      <c r="U1063">
        <v>11023948</v>
      </c>
      <c r="V1063" t="s">
        <v>1424</v>
      </c>
      <c r="W1063" s="126" t="s">
        <v>555</v>
      </c>
      <c r="X1063" s="181">
        <f>_xlfn.NUMBERVALUE('DDB Request'!C1072)</f>
        <v>0</v>
      </c>
      <c r="Y1063" s="191" t="e">
        <f>IF(MATCH(_xlfn.NUMBERVALUE('DDB Request'!C1072),Table2[[SpeedType ]],0),"No","")</f>
        <v>#N/A</v>
      </c>
    </row>
    <row r="1064" spans="21:25">
      <c r="U1064">
        <v>11031076</v>
      </c>
      <c r="V1064" t="s">
        <v>1425</v>
      </c>
      <c r="W1064" s="126" t="s">
        <v>555</v>
      </c>
      <c r="X1064" s="181">
        <f>_xlfn.NUMBERVALUE('DDB Request'!C1073)</f>
        <v>0</v>
      </c>
      <c r="Y1064" s="191" t="e">
        <f>IF(MATCH(_xlfn.NUMBERVALUE('DDB Request'!C1073),Table2[[SpeedType ]],0),"No","")</f>
        <v>#N/A</v>
      </c>
    </row>
    <row r="1065" spans="21:25">
      <c r="U1065">
        <v>11031079</v>
      </c>
      <c r="V1065" t="s">
        <v>1426</v>
      </c>
      <c r="W1065" s="126" t="s">
        <v>555</v>
      </c>
      <c r="X1065" s="181">
        <f>_xlfn.NUMBERVALUE('DDB Request'!C1074)</f>
        <v>0</v>
      </c>
      <c r="Y1065" s="191" t="e">
        <f>IF(MATCH(_xlfn.NUMBERVALUE('DDB Request'!C1074),Table2[[SpeedType ]],0),"No","")</f>
        <v>#N/A</v>
      </c>
    </row>
    <row r="1066" spans="21:25">
      <c r="U1066">
        <v>11010724</v>
      </c>
      <c r="V1066" t="s">
        <v>1427</v>
      </c>
      <c r="W1066" s="126" t="s">
        <v>555</v>
      </c>
      <c r="X1066" s="181">
        <f>_xlfn.NUMBERVALUE('DDB Request'!C1075)</f>
        <v>0</v>
      </c>
      <c r="Y1066" s="191" t="e">
        <f>IF(MATCH(_xlfn.NUMBERVALUE('DDB Request'!C1075),Table2[[SpeedType ]],0),"No","")</f>
        <v>#N/A</v>
      </c>
    </row>
    <row r="1067" spans="21:25">
      <c r="U1067">
        <v>11015676</v>
      </c>
      <c r="V1067" t="s">
        <v>1428</v>
      </c>
      <c r="W1067" s="126" t="s">
        <v>555</v>
      </c>
      <c r="X1067" s="181">
        <f>_xlfn.NUMBERVALUE('DDB Request'!C1076)</f>
        <v>0</v>
      </c>
      <c r="Y1067" s="191" t="e">
        <f>IF(MATCH(_xlfn.NUMBERVALUE('DDB Request'!C1076),Table2[[SpeedType ]],0),"No","")</f>
        <v>#N/A</v>
      </c>
    </row>
    <row r="1068" spans="21:25">
      <c r="U1068">
        <v>11016050</v>
      </c>
      <c r="V1068" t="s">
        <v>1429</v>
      </c>
      <c r="W1068" s="126" t="s">
        <v>555</v>
      </c>
      <c r="X1068" s="181">
        <f>_xlfn.NUMBERVALUE('DDB Request'!C1077)</f>
        <v>0</v>
      </c>
      <c r="Y1068" s="191" t="e">
        <f>IF(MATCH(_xlfn.NUMBERVALUE('DDB Request'!C1077),Table2[[SpeedType ]],0),"No","")</f>
        <v>#N/A</v>
      </c>
    </row>
    <row r="1069" spans="21:25">
      <c r="U1069">
        <v>11020970</v>
      </c>
      <c r="V1069" t="s">
        <v>1430</v>
      </c>
      <c r="W1069" s="126" t="s">
        <v>555</v>
      </c>
      <c r="X1069" s="181">
        <f>_xlfn.NUMBERVALUE('DDB Request'!C1078)</f>
        <v>0</v>
      </c>
      <c r="Y1069" s="191" t="e">
        <f>IF(MATCH(_xlfn.NUMBERVALUE('DDB Request'!C1078),Table2[[SpeedType ]],0),"No","")</f>
        <v>#N/A</v>
      </c>
    </row>
    <row r="1070" spans="21:25">
      <c r="U1070">
        <v>11021009</v>
      </c>
      <c r="V1070" t="s">
        <v>1431</v>
      </c>
      <c r="W1070" s="126" t="s">
        <v>555</v>
      </c>
      <c r="X1070" s="181">
        <f>_xlfn.NUMBERVALUE('DDB Request'!C1079)</f>
        <v>0</v>
      </c>
      <c r="Y1070" s="191" t="e">
        <f>IF(MATCH(_xlfn.NUMBERVALUE('DDB Request'!C1079),Table2[[SpeedType ]],0),"No","")</f>
        <v>#N/A</v>
      </c>
    </row>
    <row r="1071" spans="21:25">
      <c r="U1071">
        <v>11022101</v>
      </c>
      <c r="V1071" t="s">
        <v>1432</v>
      </c>
      <c r="W1071" s="126" t="s">
        <v>555</v>
      </c>
      <c r="X1071" s="181">
        <f>_xlfn.NUMBERVALUE('DDB Request'!C1080)</f>
        <v>0</v>
      </c>
      <c r="Y1071" s="191" t="e">
        <f>IF(MATCH(_xlfn.NUMBERVALUE('DDB Request'!C1080),Table2[[SpeedType ]],0),"No","")</f>
        <v>#N/A</v>
      </c>
    </row>
    <row r="1072" spans="21:25">
      <c r="U1072">
        <v>11022615</v>
      </c>
      <c r="V1072" t="s">
        <v>1433</v>
      </c>
      <c r="W1072" s="126" t="s">
        <v>555</v>
      </c>
      <c r="X1072" s="181">
        <f>_xlfn.NUMBERVALUE('DDB Request'!C1081)</f>
        <v>0</v>
      </c>
      <c r="Y1072" s="191" t="e">
        <f>IF(MATCH(_xlfn.NUMBERVALUE('DDB Request'!C1081),Table2[[SpeedType ]],0),"No","")</f>
        <v>#N/A</v>
      </c>
    </row>
    <row r="1073" spans="21:25">
      <c r="U1073">
        <v>11023891</v>
      </c>
      <c r="V1073" t="s">
        <v>1434</v>
      </c>
      <c r="W1073" s="126" t="s">
        <v>555</v>
      </c>
      <c r="X1073" s="181">
        <f>_xlfn.NUMBERVALUE('DDB Request'!C1082)</f>
        <v>0</v>
      </c>
      <c r="Y1073" s="191" t="e">
        <f>IF(MATCH(_xlfn.NUMBERVALUE('DDB Request'!C1082),Table2[[SpeedType ]],0),"No","")</f>
        <v>#N/A</v>
      </c>
    </row>
    <row r="1074" spans="21:25">
      <c r="U1074">
        <v>11025817</v>
      </c>
      <c r="V1074" t="s">
        <v>1435</v>
      </c>
      <c r="W1074" s="126" t="s">
        <v>555</v>
      </c>
      <c r="X1074" s="181">
        <f>_xlfn.NUMBERVALUE('DDB Request'!C1083)</f>
        <v>0</v>
      </c>
      <c r="Y1074" s="191" t="e">
        <f>IF(MATCH(_xlfn.NUMBERVALUE('DDB Request'!C1083),Table2[[SpeedType ]],0),"No","")</f>
        <v>#N/A</v>
      </c>
    </row>
    <row r="1075" spans="21:25">
      <c r="U1075">
        <v>11038468</v>
      </c>
      <c r="V1075" t="s">
        <v>1436</v>
      </c>
      <c r="W1075" s="126" t="s">
        <v>555</v>
      </c>
      <c r="X1075" s="181">
        <f>_xlfn.NUMBERVALUE('DDB Request'!C1084)</f>
        <v>0</v>
      </c>
      <c r="Y1075" s="191" t="e">
        <f>IF(MATCH(_xlfn.NUMBERVALUE('DDB Request'!C1084),Table2[[SpeedType ]],0),"No","")</f>
        <v>#N/A</v>
      </c>
    </row>
    <row r="1076" spans="21:25">
      <c r="U1076">
        <v>11002977</v>
      </c>
      <c r="V1076" t="s">
        <v>1437</v>
      </c>
      <c r="W1076" s="126" t="s">
        <v>555</v>
      </c>
      <c r="X1076" s="181">
        <f>_xlfn.NUMBERVALUE('DDB Request'!C1085)</f>
        <v>0</v>
      </c>
      <c r="Y1076" s="191" t="e">
        <f>IF(MATCH(_xlfn.NUMBERVALUE('DDB Request'!C1085),Table2[[SpeedType ]],0),"No","")</f>
        <v>#N/A</v>
      </c>
    </row>
    <row r="1077" spans="21:25">
      <c r="U1077">
        <v>11005392</v>
      </c>
      <c r="V1077" t="s">
        <v>1438</v>
      </c>
      <c r="W1077" s="126" t="s">
        <v>555</v>
      </c>
      <c r="X1077" s="181">
        <f>_xlfn.NUMBERVALUE('DDB Request'!C1086)</f>
        <v>0</v>
      </c>
      <c r="Y1077" s="191" t="e">
        <f>IF(MATCH(_xlfn.NUMBERVALUE('DDB Request'!C1086),Table2[[SpeedType ]],0),"No","")</f>
        <v>#N/A</v>
      </c>
    </row>
    <row r="1078" spans="21:25">
      <c r="U1078">
        <v>11000792</v>
      </c>
      <c r="V1078" t="s">
        <v>1439</v>
      </c>
      <c r="W1078" s="126" t="s">
        <v>555</v>
      </c>
      <c r="X1078" s="181">
        <f>_xlfn.NUMBERVALUE('DDB Request'!C1087)</f>
        <v>0</v>
      </c>
      <c r="Y1078" s="191" t="e">
        <f>IF(MATCH(_xlfn.NUMBERVALUE('DDB Request'!C1087),Table2[[SpeedType ]],0),"No","")</f>
        <v>#N/A</v>
      </c>
    </row>
    <row r="1079" spans="21:25">
      <c r="U1079">
        <v>11004100</v>
      </c>
      <c r="V1079" t="s">
        <v>1440</v>
      </c>
      <c r="W1079" s="126" t="s">
        <v>555</v>
      </c>
      <c r="X1079" s="181">
        <f>_xlfn.NUMBERVALUE('DDB Request'!C1088)</f>
        <v>0</v>
      </c>
      <c r="Y1079" s="191" t="e">
        <f>IF(MATCH(_xlfn.NUMBERVALUE('DDB Request'!C1088),Table2[[SpeedType ]],0),"No","")</f>
        <v>#N/A</v>
      </c>
    </row>
    <row r="1080" spans="21:25">
      <c r="U1080">
        <v>11005394</v>
      </c>
      <c r="V1080" t="s">
        <v>1441</v>
      </c>
      <c r="W1080" s="126" t="s">
        <v>555</v>
      </c>
      <c r="X1080" s="181">
        <f>_xlfn.NUMBERVALUE('DDB Request'!C1089)</f>
        <v>0</v>
      </c>
      <c r="Y1080" s="191" t="e">
        <f>IF(MATCH(_xlfn.NUMBERVALUE('DDB Request'!C1089),Table2[[SpeedType ]],0),"No","")</f>
        <v>#N/A</v>
      </c>
    </row>
    <row r="1081" spans="21:25">
      <c r="U1081">
        <v>11023950</v>
      </c>
      <c r="V1081" t="s">
        <v>1442</v>
      </c>
      <c r="W1081" s="126" t="s">
        <v>555</v>
      </c>
      <c r="X1081" s="181">
        <f>_xlfn.NUMBERVALUE('DDB Request'!C1090)</f>
        <v>0</v>
      </c>
      <c r="Y1081" s="191" t="e">
        <f>IF(MATCH(_xlfn.NUMBERVALUE('DDB Request'!C1090),Table2[[SpeedType ]],0),"No","")</f>
        <v>#N/A</v>
      </c>
    </row>
    <row r="1082" spans="21:25">
      <c r="U1082">
        <v>11078011</v>
      </c>
      <c r="V1082" t="s">
        <v>1443</v>
      </c>
      <c r="W1082" s="126" t="s">
        <v>555</v>
      </c>
      <c r="X1082" s="181">
        <f>_xlfn.NUMBERVALUE('DDB Request'!C1091)</f>
        <v>0</v>
      </c>
      <c r="Y1082" s="191" t="e">
        <f>IF(MATCH(_xlfn.NUMBERVALUE('DDB Request'!C1091),Table2[[SpeedType ]],0),"No","")</f>
        <v>#N/A</v>
      </c>
    </row>
    <row r="1083" spans="21:25">
      <c r="U1083">
        <v>11092669</v>
      </c>
      <c r="V1083" t="s">
        <v>1444</v>
      </c>
      <c r="W1083" s="126" t="s">
        <v>555</v>
      </c>
      <c r="X1083" s="181">
        <f>_xlfn.NUMBERVALUE('DDB Request'!C1092)</f>
        <v>0</v>
      </c>
      <c r="Y1083" s="191" t="e">
        <f>IF(MATCH(_xlfn.NUMBERVALUE('DDB Request'!C1092),Table2[[SpeedType ]],0),"No","")</f>
        <v>#N/A</v>
      </c>
    </row>
    <row r="1084" spans="21:25">
      <c r="U1084">
        <v>11005429</v>
      </c>
      <c r="V1084" t="s">
        <v>1445</v>
      </c>
      <c r="W1084" s="126" t="s">
        <v>555</v>
      </c>
      <c r="X1084" s="181">
        <f>_xlfn.NUMBERVALUE('DDB Request'!C1093)</f>
        <v>0</v>
      </c>
      <c r="Y1084" s="191" t="e">
        <f>IF(MATCH(_xlfn.NUMBERVALUE('DDB Request'!C1093),Table2[[SpeedType ]],0),"No","")</f>
        <v>#N/A</v>
      </c>
    </row>
    <row r="1085" spans="21:25">
      <c r="U1085">
        <v>11056825</v>
      </c>
      <c r="V1085" t="s">
        <v>1446</v>
      </c>
      <c r="W1085" s="126" t="s">
        <v>555</v>
      </c>
      <c r="X1085" s="181">
        <f>_xlfn.NUMBERVALUE('DDB Request'!C1094)</f>
        <v>0</v>
      </c>
      <c r="Y1085" s="191" t="e">
        <f>IF(MATCH(_xlfn.NUMBERVALUE('DDB Request'!C1094),Table2[[SpeedType ]],0),"No","")</f>
        <v>#N/A</v>
      </c>
    </row>
    <row r="1086" spans="21:25">
      <c r="U1086">
        <v>11091235</v>
      </c>
      <c r="V1086" t="s">
        <v>1447</v>
      </c>
      <c r="W1086" s="126" t="s">
        <v>555</v>
      </c>
      <c r="X1086" s="181">
        <f>_xlfn.NUMBERVALUE('DDB Request'!C1095)</f>
        <v>0</v>
      </c>
      <c r="Y1086" s="191" t="e">
        <f>IF(MATCH(_xlfn.NUMBERVALUE('DDB Request'!C1095),Table2[[SpeedType ]],0),"No","")</f>
        <v>#N/A</v>
      </c>
    </row>
    <row r="1087" spans="21:25">
      <c r="U1087">
        <v>11000786</v>
      </c>
      <c r="V1087" t="s">
        <v>1448</v>
      </c>
      <c r="W1087" s="126" t="s">
        <v>555</v>
      </c>
      <c r="X1087" s="181">
        <f>_xlfn.NUMBERVALUE('DDB Request'!C1096)</f>
        <v>0</v>
      </c>
      <c r="Y1087" s="191" t="e">
        <f>IF(MATCH(_xlfn.NUMBERVALUE('DDB Request'!C1096),Table2[[SpeedType ]],0),"No","")</f>
        <v>#N/A</v>
      </c>
    </row>
    <row r="1088" spans="21:25">
      <c r="U1088">
        <v>11005381</v>
      </c>
      <c r="V1088" t="s">
        <v>1449</v>
      </c>
      <c r="W1088" s="126" t="s">
        <v>555</v>
      </c>
      <c r="X1088" s="181">
        <f>_xlfn.NUMBERVALUE('DDB Request'!C1097)</f>
        <v>0</v>
      </c>
      <c r="Y1088" s="191" t="e">
        <f>IF(MATCH(_xlfn.NUMBERVALUE('DDB Request'!C1097),Table2[[SpeedType ]],0),"No","")</f>
        <v>#N/A</v>
      </c>
    </row>
    <row r="1089" spans="21:25">
      <c r="U1089">
        <v>11023888</v>
      </c>
      <c r="V1089" t="s">
        <v>1450</v>
      </c>
      <c r="W1089" s="126" t="s">
        <v>555</v>
      </c>
      <c r="X1089" s="181">
        <f>_xlfn.NUMBERVALUE('DDB Request'!C1098)</f>
        <v>0</v>
      </c>
      <c r="Y1089" s="191" t="e">
        <f>IF(MATCH(_xlfn.NUMBERVALUE('DDB Request'!C1098),Table2[[SpeedType ]],0),"No","")</f>
        <v>#N/A</v>
      </c>
    </row>
    <row r="1090" spans="21:25">
      <c r="U1090">
        <v>11023753</v>
      </c>
      <c r="V1090" t="s">
        <v>1451</v>
      </c>
      <c r="W1090" s="126" t="s">
        <v>555</v>
      </c>
      <c r="X1090" s="181">
        <f>_xlfn.NUMBERVALUE('DDB Request'!C1099)</f>
        <v>0</v>
      </c>
      <c r="Y1090" s="191" t="e">
        <f>IF(MATCH(_xlfn.NUMBERVALUE('DDB Request'!C1099),Table2[[SpeedType ]],0),"No","")</f>
        <v>#N/A</v>
      </c>
    </row>
    <row r="1091" spans="21:25">
      <c r="U1091">
        <v>11021976</v>
      </c>
      <c r="V1091" t="s">
        <v>1452</v>
      </c>
      <c r="W1091" s="126" t="s">
        <v>555</v>
      </c>
      <c r="X1091" s="181">
        <f>_xlfn.NUMBERVALUE('DDB Request'!C1100)</f>
        <v>0</v>
      </c>
      <c r="Y1091" s="191" t="e">
        <f>IF(MATCH(_xlfn.NUMBERVALUE('DDB Request'!C1100),Table2[[SpeedType ]],0),"No","")</f>
        <v>#N/A</v>
      </c>
    </row>
    <row r="1092" spans="21:25">
      <c r="U1092">
        <v>11002526</v>
      </c>
      <c r="V1092" t="s">
        <v>1453</v>
      </c>
      <c r="W1092" s="126" t="s">
        <v>555</v>
      </c>
      <c r="X1092" s="181">
        <f>_xlfn.NUMBERVALUE('DDB Request'!C1101)</f>
        <v>0</v>
      </c>
      <c r="Y1092" s="191" t="e">
        <f>IF(MATCH(_xlfn.NUMBERVALUE('DDB Request'!C1101),Table2[[SpeedType ]],0),"No","")</f>
        <v>#N/A</v>
      </c>
    </row>
    <row r="1093" spans="21:25">
      <c r="U1093">
        <v>11005433</v>
      </c>
      <c r="V1093" t="s">
        <v>1454</v>
      </c>
      <c r="W1093" s="126" t="s">
        <v>555</v>
      </c>
      <c r="X1093" s="181">
        <f>_xlfn.NUMBERVALUE('DDB Request'!C1102)</f>
        <v>0</v>
      </c>
      <c r="Y1093" s="191" t="e">
        <f>IF(MATCH(_xlfn.NUMBERVALUE('DDB Request'!C1102),Table2[[SpeedType ]],0),"No","")</f>
        <v>#N/A</v>
      </c>
    </row>
    <row r="1094" spans="21:25">
      <c r="U1094">
        <v>11006599</v>
      </c>
      <c r="V1094" t="s">
        <v>1455</v>
      </c>
      <c r="W1094" s="126" t="s">
        <v>555</v>
      </c>
      <c r="X1094" s="181">
        <f>_xlfn.NUMBERVALUE('DDB Request'!C1103)</f>
        <v>0</v>
      </c>
      <c r="Y1094" s="191" t="e">
        <f>IF(MATCH(_xlfn.NUMBERVALUE('DDB Request'!C1103),Table2[[SpeedType ]],0),"No","")</f>
        <v>#N/A</v>
      </c>
    </row>
    <row r="1095" spans="21:25">
      <c r="U1095">
        <v>11056824</v>
      </c>
      <c r="V1095" t="s">
        <v>1456</v>
      </c>
      <c r="W1095" s="126" t="s">
        <v>555</v>
      </c>
      <c r="X1095" s="181">
        <f>_xlfn.NUMBERVALUE('DDB Request'!C1104)</f>
        <v>0</v>
      </c>
      <c r="Y1095" s="191" t="e">
        <f>IF(MATCH(_xlfn.NUMBERVALUE('DDB Request'!C1104),Table2[[SpeedType ]],0),"No","")</f>
        <v>#N/A</v>
      </c>
    </row>
    <row r="1096" spans="21:25">
      <c r="U1096">
        <v>11089253</v>
      </c>
      <c r="V1096" t="s">
        <v>1457</v>
      </c>
      <c r="W1096" s="126" t="s">
        <v>555</v>
      </c>
      <c r="X1096" s="181">
        <f>_xlfn.NUMBERVALUE('DDB Request'!C1105)</f>
        <v>0</v>
      </c>
      <c r="Y1096" s="191" t="e">
        <f>IF(MATCH(_xlfn.NUMBERVALUE('DDB Request'!C1105),Table2[[SpeedType ]],0),"No","")</f>
        <v>#N/A</v>
      </c>
    </row>
    <row r="1097" spans="21:25">
      <c r="U1097">
        <v>11089258</v>
      </c>
      <c r="V1097" t="s">
        <v>1458</v>
      </c>
      <c r="W1097" s="126" t="s">
        <v>555</v>
      </c>
      <c r="X1097" s="181">
        <f>_xlfn.NUMBERVALUE('DDB Request'!C1106)</f>
        <v>0</v>
      </c>
      <c r="Y1097" s="191" t="e">
        <f>IF(MATCH(_xlfn.NUMBERVALUE('DDB Request'!C1106),Table2[[SpeedType ]],0),"No","")</f>
        <v>#N/A</v>
      </c>
    </row>
    <row r="1098" spans="21:25">
      <c r="U1098">
        <v>11010459</v>
      </c>
      <c r="V1098" t="s">
        <v>1459</v>
      </c>
      <c r="W1098" s="126" t="s">
        <v>555</v>
      </c>
      <c r="X1098" s="181">
        <f>_xlfn.NUMBERVALUE('DDB Request'!C1107)</f>
        <v>0</v>
      </c>
      <c r="Y1098" s="191" t="e">
        <f>IF(MATCH(_xlfn.NUMBERVALUE('DDB Request'!C1107),Table2[[SpeedType ]],0),"No","")</f>
        <v>#N/A</v>
      </c>
    </row>
    <row r="1099" spans="21:25">
      <c r="U1099">
        <v>11020755</v>
      </c>
      <c r="V1099" t="s">
        <v>1460</v>
      </c>
      <c r="W1099" s="126" t="s">
        <v>555</v>
      </c>
      <c r="X1099" s="181">
        <f>_xlfn.NUMBERVALUE('DDB Request'!C1108)</f>
        <v>0</v>
      </c>
      <c r="Y1099" s="191" t="e">
        <f>IF(MATCH(_xlfn.NUMBERVALUE('DDB Request'!C1108),Table2[[SpeedType ]],0),"No","")</f>
        <v>#N/A</v>
      </c>
    </row>
    <row r="1100" spans="21:25">
      <c r="U1100">
        <v>11021295</v>
      </c>
      <c r="V1100" t="s">
        <v>1461</v>
      </c>
      <c r="W1100" s="126" t="s">
        <v>555</v>
      </c>
      <c r="X1100" s="181">
        <f>_xlfn.NUMBERVALUE('DDB Request'!C1109)</f>
        <v>0</v>
      </c>
      <c r="Y1100" s="191" t="e">
        <f>IF(MATCH(_xlfn.NUMBERVALUE('DDB Request'!C1109),Table2[[SpeedType ]],0),"No","")</f>
        <v>#N/A</v>
      </c>
    </row>
    <row r="1101" spans="21:25">
      <c r="U1101">
        <v>11033274</v>
      </c>
      <c r="V1101" t="s">
        <v>1462</v>
      </c>
      <c r="W1101" s="126" t="s">
        <v>555</v>
      </c>
      <c r="X1101" s="181">
        <f>_xlfn.NUMBERVALUE('DDB Request'!C1110)</f>
        <v>0</v>
      </c>
      <c r="Y1101" s="191" t="e">
        <f>IF(MATCH(_xlfn.NUMBERVALUE('DDB Request'!C1110),Table2[[SpeedType ]],0),"No","")</f>
        <v>#N/A</v>
      </c>
    </row>
    <row r="1102" spans="21:25">
      <c r="U1102">
        <v>11040892</v>
      </c>
      <c r="V1102" t="s">
        <v>1463</v>
      </c>
      <c r="W1102" s="126" t="s">
        <v>555</v>
      </c>
      <c r="X1102" s="181">
        <f>_xlfn.NUMBERVALUE('DDB Request'!C1111)</f>
        <v>0</v>
      </c>
      <c r="Y1102" s="191" t="e">
        <f>IF(MATCH(_xlfn.NUMBERVALUE('DDB Request'!C1111),Table2[[SpeedType ]],0),"No","")</f>
        <v>#N/A</v>
      </c>
    </row>
    <row r="1103" spans="21:25">
      <c r="U1103">
        <v>11044615</v>
      </c>
      <c r="V1103" t="s">
        <v>1464</v>
      </c>
      <c r="W1103" s="126" t="s">
        <v>555</v>
      </c>
      <c r="X1103" s="181">
        <f>_xlfn.NUMBERVALUE('DDB Request'!C1112)</f>
        <v>0</v>
      </c>
      <c r="Y1103" s="191" t="e">
        <f>IF(MATCH(_xlfn.NUMBERVALUE('DDB Request'!C1112),Table2[[SpeedType ]],0),"No","")</f>
        <v>#N/A</v>
      </c>
    </row>
    <row r="1104" spans="21:25">
      <c r="U1104">
        <v>11050758</v>
      </c>
      <c r="V1104" t="s">
        <v>1465</v>
      </c>
      <c r="W1104" s="126" t="s">
        <v>555</v>
      </c>
      <c r="X1104" s="181">
        <f>_xlfn.NUMBERVALUE('DDB Request'!C1113)</f>
        <v>0</v>
      </c>
      <c r="Y1104" s="191" t="e">
        <f>IF(MATCH(_xlfn.NUMBERVALUE('DDB Request'!C1113),Table2[[SpeedType ]],0),"No","")</f>
        <v>#N/A</v>
      </c>
    </row>
    <row r="1105" spans="21:25">
      <c r="U1105">
        <v>11069095</v>
      </c>
      <c r="V1105" t="s">
        <v>1466</v>
      </c>
      <c r="W1105" s="126" t="s">
        <v>555</v>
      </c>
      <c r="X1105" s="181">
        <f>_xlfn.NUMBERVALUE('DDB Request'!C1114)</f>
        <v>0</v>
      </c>
      <c r="Y1105" s="191" t="e">
        <f>IF(MATCH(_xlfn.NUMBERVALUE('DDB Request'!C1114),Table2[[SpeedType ]],0),"No","")</f>
        <v>#N/A</v>
      </c>
    </row>
    <row r="1106" spans="21:25">
      <c r="U1106">
        <v>11075675</v>
      </c>
      <c r="V1106" t="s">
        <v>1467</v>
      </c>
      <c r="W1106" s="126" t="s">
        <v>555</v>
      </c>
      <c r="X1106" s="181">
        <f>_xlfn.NUMBERVALUE('DDB Request'!C1115)</f>
        <v>0</v>
      </c>
      <c r="Y1106" s="191" t="e">
        <f>IF(MATCH(_xlfn.NUMBERVALUE('DDB Request'!C1115),Table2[[SpeedType ]],0),"No","")</f>
        <v>#N/A</v>
      </c>
    </row>
    <row r="1107" spans="21:25">
      <c r="U1107">
        <v>11011535</v>
      </c>
      <c r="V1107" t="s">
        <v>1468</v>
      </c>
      <c r="W1107" s="126" t="s">
        <v>555</v>
      </c>
      <c r="X1107" s="181">
        <f>_xlfn.NUMBERVALUE('DDB Request'!C1116)</f>
        <v>0</v>
      </c>
      <c r="Y1107" s="191" t="e">
        <f>IF(MATCH(_xlfn.NUMBERVALUE('DDB Request'!C1116),Table2[[SpeedType ]],0),"No","")</f>
        <v>#N/A</v>
      </c>
    </row>
    <row r="1108" spans="21:25">
      <c r="U1108">
        <v>11044616</v>
      </c>
      <c r="V1108" t="s">
        <v>1469</v>
      </c>
      <c r="W1108" s="126" t="s">
        <v>555</v>
      </c>
      <c r="X1108" s="181">
        <f>_xlfn.NUMBERVALUE('DDB Request'!C1117)</f>
        <v>0</v>
      </c>
      <c r="Y1108" s="191" t="e">
        <f>IF(MATCH(_xlfn.NUMBERVALUE('DDB Request'!C1117),Table2[[SpeedType ]],0),"No","")</f>
        <v>#N/A</v>
      </c>
    </row>
    <row r="1109" spans="21:25">
      <c r="U1109">
        <v>11000429</v>
      </c>
      <c r="V1109" t="s">
        <v>1470</v>
      </c>
      <c r="W1109" s="126" t="s">
        <v>555</v>
      </c>
      <c r="X1109" s="181">
        <f>_xlfn.NUMBERVALUE('DDB Request'!C1118)</f>
        <v>0</v>
      </c>
      <c r="Y1109" s="191" t="e">
        <f>IF(MATCH(_xlfn.NUMBERVALUE('DDB Request'!C1118),Table2[[SpeedType ]],0),"No","")</f>
        <v>#N/A</v>
      </c>
    </row>
    <row r="1110" spans="21:25">
      <c r="U1110">
        <v>11000541</v>
      </c>
      <c r="V1110" t="s">
        <v>1471</v>
      </c>
      <c r="W1110" s="126" t="s">
        <v>555</v>
      </c>
      <c r="X1110" s="181">
        <f>_xlfn.NUMBERVALUE('DDB Request'!C1119)</f>
        <v>0</v>
      </c>
      <c r="Y1110" s="191" t="e">
        <f>IF(MATCH(_xlfn.NUMBERVALUE('DDB Request'!C1119),Table2[[SpeedType ]],0),"No","")</f>
        <v>#N/A</v>
      </c>
    </row>
    <row r="1111" spans="21:25">
      <c r="U1111">
        <v>11001861</v>
      </c>
      <c r="V1111" t="s">
        <v>1472</v>
      </c>
      <c r="W1111" s="126" t="s">
        <v>555</v>
      </c>
      <c r="X1111" s="181">
        <f>_xlfn.NUMBERVALUE('DDB Request'!C1120)</f>
        <v>0</v>
      </c>
      <c r="Y1111" s="191" t="e">
        <f>IF(MATCH(_xlfn.NUMBERVALUE('DDB Request'!C1120),Table2[[SpeedType ]],0),"No","")</f>
        <v>#N/A</v>
      </c>
    </row>
    <row r="1112" spans="21:25">
      <c r="U1112">
        <v>11001951</v>
      </c>
      <c r="V1112" t="s">
        <v>1473</v>
      </c>
      <c r="W1112" s="126" t="s">
        <v>555</v>
      </c>
      <c r="X1112" s="181">
        <f>_xlfn.NUMBERVALUE('DDB Request'!C1121)</f>
        <v>0</v>
      </c>
      <c r="Y1112" s="191" t="e">
        <f>IF(MATCH(_xlfn.NUMBERVALUE('DDB Request'!C1121),Table2[[SpeedType ]],0),"No","")</f>
        <v>#N/A</v>
      </c>
    </row>
    <row r="1113" spans="21:25">
      <c r="U1113">
        <v>11005787</v>
      </c>
      <c r="V1113" t="s">
        <v>1474</v>
      </c>
      <c r="W1113" s="126" t="s">
        <v>555</v>
      </c>
      <c r="X1113" s="181">
        <f>_xlfn.NUMBERVALUE('DDB Request'!C1122)</f>
        <v>0</v>
      </c>
      <c r="Y1113" s="191" t="e">
        <f>IF(MATCH(_xlfn.NUMBERVALUE('DDB Request'!C1122),Table2[[SpeedType ]],0),"No","")</f>
        <v>#N/A</v>
      </c>
    </row>
    <row r="1114" spans="21:25">
      <c r="U1114">
        <v>11006194</v>
      </c>
      <c r="V1114" t="s">
        <v>1475</v>
      </c>
      <c r="W1114" s="126" t="s">
        <v>555</v>
      </c>
      <c r="X1114" s="181">
        <f>_xlfn.NUMBERVALUE('DDB Request'!C1123)</f>
        <v>0</v>
      </c>
      <c r="Y1114" s="191" t="e">
        <f>IF(MATCH(_xlfn.NUMBERVALUE('DDB Request'!C1123),Table2[[SpeedType ]],0),"No","")</f>
        <v>#N/A</v>
      </c>
    </row>
    <row r="1115" spans="21:25">
      <c r="U1115">
        <v>11006492</v>
      </c>
      <c r="V1115" t="s">
        <v>1476</v>
      </c>
      <c r="W1115" s="126" t="s">
        <v>555</v>
      </c>
      <c r="X1115" s="181">
        <f>_xlfn.NUMBERVALUE('DDB Request'!C1124)</f>
        <v>0</v>
      </c>
      <c r="Y1115" s="191" t="e">
        <f>IF(MATCH(_xlfn.NUMBERVALUE('DDB Request'!C1124),Table2[[SpeedType ]],0),"No","")</f>
        <v>#N/A</v>
      </c>
    </row>
    <row r="1116" spans="21:25">
      <c r="U1116">
        <v>11006766</v>
      </c>
      <c r="V1116" t="s">
        <v>1477</v>
      </c>
      <c r="W1116" s="126" t="s">
        <v>555</v>
      </c>
      <c r="X1116" s="181">
        <f>_xlfn.NUMBERVALUE('DDB Request'!C1125)</f>
        <v>0</v>
      </c>
      <c r="Y1116" s="191" t="e">
        <f>IF(MATCH(_xlfn.NUMBERVALUE('DDB Request'!C1125),Table2[[SpeedType ]],0),"No","")</f>
        <v>#N/A</v>
      </c>
    </row>
    <row r="1117" spans="21:25">
      <c r="U1117">
        <v>11007203</v>
      </c>
      <c r="V1117" t="s">
        <v>1478</v>
      </c>
      <c r="W1117" s="126" t="s">
        <v>555</v>
      </c>
      <c r="X1117" s="181">
        <f>_xlfn.NUMBERVALUE('DDB Request'!C1126)</f>
        <v>0</v>
      </c>
      <c r="Y1117" s="191" t="e">
        <f>IF(MATCH(_xlfn.NUMBERVALUE('DDB Request'!C1126),Table2[[SpeedType ]],0),"No","")</f>
        <v>#N/A</v>
      </c>
    </row>
    <row r="1118" spans="21:25">
      <c r="U1118">
        <v>11013537</v>
      </c>
      <c r="V1118" t="s">
        <v>1479</v>
      </c>
      <c r="W1118" s="126" t="s">
        <v>555</v>
      </c>
      <c r="X1118" s="181">
        <f>_xlfn.NUMBERVALUE('DDB Request'!C1127)</f>
        <v>0</v>
      </c>
      <c r="Y1118" s="191" t="e">
        <f>IF(MATCH(_xlfn.NUMBERVALUE('DDB Request'!C1127),Table2[[SpeedType ]],0),"No","")</f>
        <v>#N/A</v>
      </c>
    </row>
    <row r="1119" spans="21:25">
      <c r="U1119">
        <v>11017349</v>
      </c>
      <c r="V1119" t="s">
        <v>1480</v>
      </c>
      <c r="W1119" s="126" t="s">
        <v>555</v>
      </c>
      <c r="X1119" s="181">
        <f>_xlfn.NUMBERVALUE('DDB Request'!C1128)</f>
        <v>0</v>
      </c>
      <c r="Y1119" s="191" t="e">
        <f>IF(MATCH(_xlfn.NUMBERVALUE('DDB Request'!C1128),Table2[[SpeedType ]],0),"No","")</f>
        <v>#N/A</v>
      </c>
    </row>
    <row r="1120" spans="21:25">
      <c r="U1120">
        <v>11079523</v>
      </c>
      <c r="V1120" t="s">
        <v>1481</v>
      </c>
      <c r="W1120" s="126" t="s">
        <v>555</v>
      </c>
      <c r="X1120" s="181">
        <f>_xlfn.NUMBERVALUE('DDB Request'!C1129)</f>
        <v>0</v>
      </c>
      <c r="Y1120" s="191" t="e">
        <f>IF(MATCH(_xlfn.NUMBERVALUE('DDB Request'!C1129),Table2[[SpeedType ]],0),"No","")</f>
        <v>#N/A</v>
      </c>
    </row>
    <row r="1121" spans="21:25">
      <c r="U1121">
        <v>11021296</v>
      </c>
      <c r="V1121" t="s">
        <v>1482</v>
      </c>
      <c r="W1121" s="126" t="s">
        <v>555</v>
      </c>
      <c r="X1121" s="181">
        <f>_xlfn.NUMBERVALUE('DDB Request'!C1130)</f>
        <v>0</v>
      </c>
      <c r="Y1121" s="191" t="e">
        <f>IF(MATCH(_xlfn.NUMBERVALUE('DDB Request'!C1130),Table2[[SpeedType ]],0),"No","")</f>
        <v>#N/A</v>
      </c>
    </row>
    <row r="1122" spans="21:25">
      <c r="U1122">
        <v>11033273</v>
      </c>
      <c r="V1122" t="s">
        <v>1483</v>
      </c>
      <c r="W1122" s="126" t="s">
        <v>555</v>
      </c>
      <c r="X1122" s="181">
        <f>_xlfn.NUMBERVALUE('DDB Request'!C1131)</f>
        <v>0</v>
      </c>
      <c r="Y1122" s="191" t="e">
        <f>IF(MATCH(_xlfn.NUMBERVALUE('DDB Request'!C1131),Table2[[SpeedType ]],0),"No","")</f>
        <v>#N/A</v>
      </c>
    </row>
    <row r="1123" spans="21:25">
      <c r="U1123">
        <v>11065049</v>
      </c>
      <c r="V1123" t="s">
        <v>1484</v>
      </c>
      <c r="W1123" s="126" t="s">
        <v>555</v>
      </c>
      <c r="X1123" s="181">
        <f>_xlfn.NUMBERVALUE('DDB Request'!C1132)</f>
        <v>0</v>
      </c>
      <c r="Y1123" s="191" t="e">
        <f>IF(MATCH(_xlfn.NUMBERVALUE('DDB Request'!C1132),Table2[[SpeedType ]],0),"No","")</f>
        <v>#N/A</v>
      </c>
    </row>
    <row r="1124" spans="21:25">
      <c r="U1124">
        <v>11050397</v>
      </c>
      <c r="V1124" t="s">
        <v>1485</v>
      </c>
      <c r="W1124" s="126" t="s">
        <v>555</v>
      </c>
      <c r="X1124" s="181">
        <f>_xlfn.NUMBERVALUE('DDB Request'!C1133)</f>
        <v>0</v>
      </c>
      <c r="Y1124" s="191" t="e">
        <f>IF(MATCH(_xlfn.NUMBERVALUE('DDB Request'!C1133),Table2[[SpeedType ]],0),"No","")</f>
        <v>#N/A</v>
      </c>
    </row>
    <row r="1125" spans="21:25">
      <c r="U1125">
        <v>11004885</v>
      </c>
      <c r="V1125" t="s">
        <v>1486</v>
      </c>
      <c r="W1125" s="126" t="s">
        <v>555</v>
      </c>
      <c r="X1125" s="181">
        <f>_xlfn.NUMBERVALUE('DDB Request'!C1134)</f>
        <v>0</v>
      </c>
      <c r="Y1125" s="191" t="e">
        <f>IF(MATCH(_xlfn.NUMBERVALUE('DDB Request'!C1134),Table2[[SpeedType ]],0),"No","")</f>
        <v>#N/A</v>
      </c>
    </row>
    <row r="1126" spans="21:25">
      <c r="U1126">
        <v>17269347</v>
      </c>
      <c r="V1126" t="s">
        <v>1487</v>
      </c>
      <c r="W1126" s="126" t="s">
        <v>555</v>
      </c>
      <c r="X1126" s="181">
        <f>_xlfn.NUMBERVALUE('DDB Request'!C1135)</f>
        <v>0</v>
      </c>
      <c r="Y1126" s="191" t="e">
        <f>IF(MATCH(_xlfn.NUMBERVALUE('DDB Request'!C1135),Table2[[SpeedType ]],0),"No","")</f>
        <v>#N/A</v>
      </c>
    </row>
    <row r="1127" spans="21:25">
      <c r="U1127">
        <v>17276429</v>
      </c>
      <c r="V1127" t="s">
        <v>1488</v>
      </c>
      <c r="W1127" s="126" t="s">
        <v>555</v>
      </c>
      <c r="X1127" s="181">
        <f>_xlfn.NUMBERVALUE('DDB Request'!C1136)</f>
        <v>0</v>
      </c>
      <c r="Y1127" s="191" t="e">
        <f>IF(MATCH(_xlfn.NUMBERVALUE('DDB Request'!C1136),Table2[[SpeedType ]],0),"No","")</f>
        <v>#N/A</v>
      </c>
    </row>
    <row r="1128" spans="21:25">
      <c r="U1128">
        <v>17295076</v>
      </c>
      <c r="V1128" t="s">
        <v>1489</v>
      </c>
      <c r="W1128" s="126" t="s">
        <v>555</v>
      </c>
      <c r="X1128" s="181">
        <f>_xlfn.NUMBERVALUE('DDB Request'!C1137)</f>
        <v>0</v>
      </c>
      <c r="Y1128" s="191" t="e">
        <f>IF(MATCH(_xlfn.NUMBERVALUE('DDB Request'!C1137),Table2[[SpeedType ]],0),"No","")</f>
        <v>#N/A</v>
      </c>
    </row>
    <row r="1129" spans="21:25">
      <c r="U1129">
        <v>11033278</v>
      </c>
      <c r="V1129" t="s">
        <v>1490</v>
      </c>
      <c r="W1129" s="126" t="s">
        <v>555</v>
      </c>
      <c r="X1129" s="181">
        <f>_xlfn.NUMBERVALUE('DDB Request'!C1138)</f>
        <v>0</v>
      </c>
      <c r="Y1129" s="191" t="e">
        <f>IF(MATCH(_xlfn.NUMBERVALUE('DDB Request'!C1138),Table2[[SpeedType ]],0),"No","")</f>
        <v>#N/A</v>
      </c>
    </row>
    <row r="1130" spans="21:25">
      <c r="U1130">
        <v>11001993</v>
      </c>
      <c r="V1130" t="s">
        <v>1491</v>
      </c>
      <c r="W1130" s="126" t="s">
        <v>555</v>
      </c>
      <c r="X1130" s="181">
        <f>_xlfn.NUMBERVALUE('DDB Request'!C1139)</f>
        <v>0</v>
      </c>
      <c r="Y1130" s="191" t="e">
        <f>IF(MATCH(_xlfn.NUMBERVALUE('DDB Request'!C1139),Table2[[SpeedType ]],0),"No","")</f>
        <v>#N/A</v>
      </c>
    </row>
    <row r="1131" spans="21:25">
      <c r="U1131">
        <v>11003724</v>
      </c>
      <c r="V1131" t="s">
        <v>1492</v>
      </c>
      <c r="W1131" s="126" t="s">
        <v>555</v>
      </c>
      <c r="X1131" s="181">
        <f>_xlfn.NUMBERVALUE('DDB Request'!C1140)</f>
        <v>0</v>
      </c>
      <c r="Y1131" s="191" t="e">
        <f>IF(MATCH(_xlfn.NUMBERVALUE('DDB Request'!C1140),Table2[[SpeedType ]],0),"No","")</f>
        <v>#N/A</v>
      </c>
    </row>
    <row r="1132" spans="21:25">
      <c r="U1132">
        <v>11004966</v>
      </c>
      <c r="V1132" t="s">
        <v>1493</v>
      </c>
      <c r="W1132" s="126" t="s">
        <v>555</v>
      </c>
      <c r="X1132" s="181">
        <f>_xlfn.NUMBERVALUE('DDB Request'!C1141)</f>
        <v>0</v>
      </c>
      <c r="Y1132" s="191" t="e">
        <f>IF(MATCH(_xlfn.NUMBERVALUE('DDB Request'!C1141),Table2[[SpeedType ]],0),"No","")</f>
        <v>#N/A</v>
      </c>
    </row>
    <row r="1133" spans="21:25">
      <c r="U1133">
        <v>11006112</v>
      </c>
      <c r="V1133" t="s">
        <v>1494</v>
      </c>
      <c r="W1133" s="126" t="s">
        <v>555</v>
      </c>
      <c r="X1133" s="181">
        <f>_xlfn.NUMBERVALUE('DDB Request'!C1142)</f>
        <v>0</v>
      </c>
      <c r="Y1133" s="191" t="e">
        <f>IF(MATCH(_xlfn.NUMBERVALUE('DDB Request'!C1142),Table2[[SpeedType ]],0),"No","")</f>
        <v>#N/A</v>
      </c>
    </row>
    <row r="1134" spans="21:25">
      <c r="U1134">
        <v>11006733</v>
      </c>
      <c r="V1134" t="s">
        <v>1495</v>
      </c>
      <c r="W1134" s="126" t="s">
        <v>555</v>
      </c>
      <c r="X1134" s="181">
        <f>_xlfn.NUMBERVALUE('DDB Request'!C1143)</f>
        <v>0</v>
      </c>
      <c r="Y1134" s="191" t="e">
        <f>IF(MATCH(_xlfn.NUMBERVALUE('DDB Request'!C1143),Table2[[SpeedType ]],0),"No","")</f>
        <v>#N/A</v>
      </c>
    </row>
    <row r="1135" spans="21:25">
      <c r="U1135">
        <v>11002439</v>
      </c>
      <c r="V1135" t="s">
        <v>1496</v>
      </c>
      <c r="W1135" s="126" t="s">
        <v>555</v>
      </c>
      <c r="X1135" s="181">
        <f>_xlfn.NUMBERVALUE('DDB Request'!C1144)</f>
        <v>0</v>
      </c>
      <c r="Y1135" s="191" t="e">
        <f>IF(MATCH(_xlfn.NUMBERVALUE('DDB Request'!C1144),Table2[[SpeedType ]],0),"No","")</f>
        <v>#N/A</v>
      </c>
    </row>
    <row r="1136" spans="21:25">
      <c r="U1136">
        <v>11003046</v>
      </c>
      <c r="V1136" t="s">
        <v>1497</v>
      </c>
      <c r="W1136" s="126" t="s">
        <v>555</v>
      </c>
      <c r="X1136" s="181">
        <f>_xlfn.NUMBERVALUE('DDB Request'!C1145)</f>
        <v>0</v>
      </c>
      <c r="Y1136" s="191" t="e">
        <f>IF(MATCH(_xlfn.NUMBERVALUE('DDB Request'!C1145),Table2[[SpeedType ]],0),"No","")</f>
        <v>#N/A</v>
      </c>
    </row>
    <row r="1137" spans="21:25">
      <c r="U1137">
        <v>11003452</v>
      </c>
      <c r="V1137" t="s">
        <v>1498</v>
      </c>
      <c r="W1137" s="126" t="s">
        <v>555</v>
      </c>
      <c r="X1137" s="181">
        <f>_xlfn.NUMBERVALUE('DDB Request'!C1146)</f>
        <v>0</v>
      </c>
      <c r="Y1137" s="191" t="e">
        <f>IF(MATCH(_xlfn.NUMBERVALUE('DDB Request'!C1146),Table2[[SpeedType ]],0),"No","")</f>
        <v>#N/A</v>
      </c>
    </row>
    <row r="1138" spans="21:25">
      <c r="U1138">
        <v>11003573</v>
      </c>
      <c r="V1138" t="s">
        <v>1499</v>
      </c>
      <c r="W1138" s="126" t="s">
        <v>555</v>
      </c>
      <c r="X1138" s="181">
        <f>_xlfn.NUMBERVALUE('DDB Request'!C1147)</f>
        <v>0</v>
      </c>
      <c r="Y1138" s="191" t="e">
        <f>IF(MATCH(_xlfn.NUMBERVALUE('DDB Request'!C1147),Table2[[SpeedType ]],0),"No","")</f>
        <v>#N/A</v>
      </c>
    </row>
    <row r="1139" spans="21:25">
      <c r="U1139">
        <v>11003862</v>
      </c>
      <c r="V1139" t="s">
        <v>1500</v>
      </c>
      <c r="W1139" s="126" t="s">
        <v>555</v>
      </c>
      <c r="X1139" s="181">
        <f>_xlfn.NUMBERVALUE('DDB Request'!C1148)</f>
        <v>0</v>
      </c>
      <c r="Y1139" s="191" t="e">
        <f>IF(MATCH(_xlfn.NUMBERVALUE('DDB Request'!C1148),Table2[[SpeedType ]],0),"No","")</f>
        <v>#N/A</v>
      </c>
    </row>
    <row r="1140" spans="21:25">
      <c r="U1140">
        <v>11005150</v>
      </c>
      <c r="V1140" t="s">
        <v>1501</v>
      </c>
      <c r="W1140" s="126" t="s">
        <v>555</v>
      </c>
      <c r="X1140" s="181">
        <f>_xlfn.NUMBERVALUE('DDB Request'!C1149)</f>
        <v>0</v>
      </c>
      <c r="Y1140" s="191" t="e">
        <f>IF(MATCH(_xlfn.NUMBERVALUE('DDB Request'!C1149),Table2[[SpeedType ]],0),"No","")</f>
        <v>#N/A</v>
      </c>
    </row>
    <row r="1141" spans="21:25">
      <c r="U1141">
        <v>11006026</v>
      </c>
      <c r="V1141" t="s">
        <v>1502</v>
      </c>
      <c r="W1141" s="126" t="s">
        <v>555</v>
      </c>
      <c r="X1141" s="181">
        <f>_xlfn.NUMBERVALUE('DDB Request'!C1150)</f>
        <v>0</v>
      </c>
      <c r="Y1141" s="191" t="e">
        <f>IF(MATCH(_xlfn.NUMBERVALUE('DDB Request'!C1150),Table2[[SpeedType ]],0),"No","")</f>
        <v>#N/A</v>
      </c>
    </row>
    <row r="1142" spans="21:25">
      <c r="U1142">
        <v>11006048</v>
      </c>
      <c r="V1142" t="s">
        <v>1503</v>
      </c>
      <c r="W1142" s="126" t="s">
        <v>555</v>
      </c>
      <c r="X1142" s="181">
        <f>_xlfn.NUMBERVALUE('DDB Request'!C1151)</f>
        <v>0</v>
      </c>
      <c r="Y1142" s="191" t="e">
        <f>IF(MATCH(_xlfn.NUMBERVALUE('DDB Request'!C1151),Table2[[SpeedType ]],0),"No","")</f>
        <v>#N/A</v>
      </c>
    </row>
    <row r="1143" spans="21:25">
      <c r="U1143">
        <v>11007683</v>
      </c>
      <c r="V1143" t="s">
        <v>1504</v>
      </c>
      <c r="W1143" s="126" t="s">
        <v>555</v>
      </c>
      <c r="X1143" s="181">
        <f>_xlfn.NUMBERVALUE('DDB Request'!C1152)</f>
        <v>0</v>
      </c>
      <c r="Y1143" s="191" t="e">
        <f>IF(MATCH(_xlfn.NUMBERVALUE('DDB Request'!C1152),Table2[[SpeedType ]],0),"No","")</f>
        <v>#N/A</v>
      </c>
    </row>
    <row r="1144" spans="21:25">
      <c r="U1144">
        <v>11002097</v>
      </c>
      <c r="V1144" t="s">
        <v>1505</v>
      </c>
      <c r="W1144" s="126" t="s">
        <v>555</v>
      </c>
      <c r="X1144" s="181">
        <f>_xlfn.NUMBERVALUE('DDB Request'!C1153)</f>
        <v>0</v>
      </c>
      <c r="Y1144" s="191" t="e">
        <f>IF(MATCH(_xlfn.NUMBERVALUE('DDB Request'!C1153),Table2[[SpeedType ]],0),"No","")</f>
        <v>#N/A</v>
      </c>
    </row>
    <row r="1145" spans="21:25">
      <c r="U1145">
        <v>11002429</v>
      </c>
      <c r="V1145" t="s">
        <v>1506</v>
      </c>
      <c r="W1145" s="126" t="s">
        <v>555</v>
      </c>
      <c r="X1145" s="181">
        <f>_xlfn.NUMBERVALUE('DDB Request'!C1154)</f>
        <v>0</v>
      </c>
      <c r="Y1145" s="191" t="e">
        <f>IF(MATCH(_xlfn.NUMBERVALUE('DDB Request'!C1154),Table2[[SpeedType ]],0),"No","")</f>
        <v>#N/A</v>
      </c>
    </row>
    <row r="1146" spans="21:25">
      <c r="U1146">
        <v>11003040</v>
      </c>
      <c r="V1146" t="s">
        <v>1507</v>
      </c>
      <c r="W1146" s="126" t="s">
        <v>555</v>
      </c>
      <c r="X1146" s="181">
        <f>_xlfn.NUMBERVALUE('DDB Request'!C1155)</f>
        <v>0</v>
      </c>
      <c r="Y1146" s="191" t="e">
        <f>IF(MATCH(_xlfn.NUMBERVALUE('DDB Request'!C1155),Table2[[SpeedType ]],0),"No","")</f>
        <v>#N/A</v>
      </c>
    </row>
    <row r="1147" spans="21:25">
      <c r="U1147">
        <v>11004273</v>
      </c>
      <c r="V1147" t="s">
        <v>1508</v>
      </c>
      <c r="W1147" s="126" t="s">
        <v>555</v>
      </c>
      <c r="X1147" s="181">
        <f>_xlfn.NUMBERVALUE('DDB Request'!C1156)</f>
        <v>0</v>
      </c>
      <c r="Y1147" s="191" t="e">
        <f>IF(MATCH(_xlfn.NUMBERVALUE('DDB Request'!C1156),Table2[[SpeedType ]],0),"No","")</f>
        <v>#N/A</v>
      </c>
    </row>
    <row r="1148" spans="21:25">
      <c r="U1148">
        <v>11006304</v>
      </c>
      <c r="V1148" t="s">
        <v>1509</v>
      </c>
      <c r="W1148" s="126" t="s">
        <v>555</v>
      </c>
      <c r="X1148" s="181">
        <f>_xlfn.NUMBERVALUE('DDB Request'!C1157)</f>
        <v>0</v>
      </c>
      <c r="Y1148" s="191" t="e">
        <f>IF(MATCH(_xlfn.NUMBERVALUE('DDB Request'!C1157),Table2[[SpeedType ]],0),"No","")</f>
        <v>#N/A</v>
      </c>
    </row>
    <row r="1149" spans="21:25">
      <c r="U1149">
        <v>11006831</v>
      </c>
      <c r="V1149" t="s">
        <v>1510</v>
      </c>
      <c r="W1149" s="126" t="s">
        <v>555</v>
      </c>
      <c r="X1149" s="181">
        <f>_xlfn.NUMBERVALUE('DDB Request'!C1158)</f>
        <v>0</v>
      </c>
      <c r="Y1149" s="191" t="e">
        <f>IF(MATCH(_xlfn.NUMBERVALUE('DDB Request'!C1158),Table2[[SpeedType ]],0),"No","")</f>
        <v>#N/A</v>
      </c>
    </row>
    <row r="1150" spans="21:25">
      <c r="U1150">
        <v>11007109</v>
      </c>
      <c r="V1150" t="s">
        <v>1511</v>
      </c>
      <c r="W1150" s="126" t="s">
        <v>555</v>
      </c>
      <c r="X1150" s="181">
        <f>_xlfn.NUMBERVALUE('DDB Request'!C1159)</f>
        <v>0</v>
      </c>
      <c r="Y1150" s="191" t="e">
        <f>IF(MATCH(_xlfn.NUMBERVALUE('DDB Request'!C1159),Table2[[SpeedType ]],0),"No","")</f>
        <v>#N/A</v>
      </c>
    </row>
    <row r="1151" spans="21:25">
      <c r="U1151">
        <v>11004278</v>
      </c>
      <c r="V1151" t="s">
        <v>1512</v>
      </c>
      <c r="W1151" s="126" t="s">
        <v>555</v>
      </c>
      <c r="X1151" s="181">
        <f>_xlfn.NUMBERVALUE('DDB Request'!C1160)</f>
        <v>0</v>
      </c>
      <c r="Y1151" s="191" t="e">
        <f>IF(MATCH(_xlfn.NUMBERVALUE('DDB Request'!C1160),Table2[[SpeedType ]],0),"No","")</f>
        <v>#N/A</v>
      </c>
    </row>
    <row r="1152" spans="21:25">
      <c r="U1152">
        <v>11005522</v>
      </c>
      <c r="V1152" t="s">
        <v>1513</v>
      </c>
      <c r="W1152" s="126" t="s">
        <v>555</v>
      </c>
      <c r="X1152" s="181">
        <f>_xlfn.NUMBERVALUE('DDB Request'!C1161)</f>
        <v>0</v>
      </c>
      <c r="Y1152" s="191" t="e">
        <f>IF(MATCH(_xlfn.NUMBERVALUE('DDB Request'!C1161),Table2[[SpeedType ]],0),"No","")</f>
        <v>#N/A</v>
      </c>
    </row>
    <row r="1153" spans="21:25">
      <c r="U1153">
        <v>11006101</v>
      </c>
      <c r="V1153" t="s">
        <v>1514</v>
      </c>
      <c r="W1153" s="126" t="s">
        <v>555</v>
      </c>
      <c r="X1153" s="181">
        <f>_xlfn.NUMBERVALUE('DDB Request'!C1162)</f>
        <v>0</v>
      </c>
      <c r="Y1153" s="191" t="e">
        <f>IF(MATCH(_xlfn.NUMBERVALUE('DDB Request'!C1162),Table2[[SpeedType ]],0),"No","")</f>
        <v>#N/A</v>
      </c>
    </row>
    <row r="1154" spans="21:25">
      <c r="U1154">
        <v>11002415</v>
      </c>
      <c r="V1154" t="s">
        <v>1515</v>
      </c>
      <c r="W1154" s="126" t="s">
        <v>555</v>
      </c>
      <c r="X1154" s="181">
        <f>_xlfn.NUMBERVALUE('DDB Request'!C1163)</f>
        <v>0</v>
      </c>
      <c r="Y1154" s="191" t="e">
        <f>IF(MATCH(_xlfn.NUMBERVALUE('DDB Request'!C1163),Table2[[SpeedType ]],0),"No","")</f>
        <v>#N/A</v>
      </c>
    </row>
    <row r="1155" spans="21:25">
      <c r="U1155">
        <v>11003056</v>
      </c>
      <c r="V1155" t="s">
        <v>1516</v>
      </c>
      <c r="W1155" s="126" t="s">
        <v>555</v>
      </c>
      <c r="X1155" s="181">
        <f>_xlfn.NUMBERVALUE('DDB Request'!C1164)</f>
        <v>0</v>
      </c>
      <c r="Y1155" s="191" t="e">
        <f>IF(MATCH(_xlfn.NUMBERVALUE('DDB Request'!C1164),Table2[[SpeedType ]],0),"No","")</f>
        <v>#N/A</v>
      </c>
    </row>
    <row r="1156" spans="21:25">
      <c r="U1156">
        <v>11006044</v>
      </c>
      <c r="V1156" t="s">
        <v>1517</v>
      </c>
      <c r="W1156" s="126" t="s">
        <v>555</v>
      </c>
      <c r="X1156" s="181">
        <f>_xlfn.NUMBERVALUE('DDB Request'!C1165)</f>
        <v>0</v>
      </c>
      <c r="Y1156" s="191" t="e">
        <f>IF(MATCH(_xlfn.NUMBERVALUE('DDB Request'!C1165),Table2[[SpeedType ]],0),"No","")</f>
        <v>#N/A</v>
      </c>
    </row>
    <row r="1157" spans="21:25">
      <c r="U1157">
        <v>11006200</v>
      </c>
      <c r="V1157" t="s">
        <v>1518</v>
      </c>
      <c r="W1157" s="126" t="s">
        <v>555</v>
      </c>
      <c r="X1157" s="181">
        <f>_xlfn.NUMBERVALUE('DDB Request'!C1166)</f>
        <v>0</v>
      </c>
      <c r="Y1157" s="191" t="e">
        <f>IF(MATCH(_xlfn.NUMBERVALUE('DDB Request'!C1166),Table2[[SpeedType ]],0),"No","")</f>
        <v>#N/A</v>
      </c>
    </row>
    <row r="1158" spans="21:25">
      <c r="U1158">
        <v>11006833</v>
      </c>
      <c r="V1158" t="s">
        <v>1519</v>
      </c>
      <c r="W1158" s="126" t="s">
        <v>555</v>
      </c>
      <c r="X1158" s="181">
        <f>_xlfn.NUMBERVALUE('DDB Request'!C1167)</f>
        <v>0</v>
      </c>
      <c r="Y1158" s="191" t="e">
        <f>IF(MATCH(_xlfn.NUMBERVALUE('DDB Request'!C1167),Table2[[SpeedType ]],0),"No","")</f>
        <v>#N/A</v>
      </c>
    </row>
    <row r="1159" spans="21:25">
      <c r="U1159">
        <v>11007105</v>
      </c>
      <c r="V1159" t="s">
        <v>1520</v>
      </c>
      <c r="W1159" s="126" t="s">
        <v>555</v>
      </c>
      <c r="X1159" s="181">
        <f>_xlfn.NUMBERVALUE('DDB Request'!C1168)</f>
        <v>0</v>
      </c>
      <c r="Y1159" s="191" t="e">
        <f>IF(MATCH(_xlfn.NUMBERVALUE('DDB Request'!C1168),Table2[[SpeedType ]],0),"No","")</f>
        <v>#N/A</v>
      </c>
    </row>
    <row r="1160" spans="21:25">
      <c r="U1160">
        <v>11003049</v>
      </c>
      <c r="V1160" t="s">
        <v>1521</v>
      </c>
      <c r="W1160" s="126" t="s">
        <v>555</v>
      </c>
      <c r="X1160" s="181">
        <f>_xlfn.NUMBERVALUE('DDB Request'!C1169)</f>
        <v>0</v>
      </c>
      <c r="Y1160" s="191" t="e">
        <f>IF(MATCH(_xlfn.NUMBERVALUE('DDB Request'!C1169),Table2[[SpeedType ]],0),"No","")</f>
        <v>#N/A</v>
      </c>
    </row>
    <row r="1161" spans="21:25">
      <c r="U1161">
        <v>11003477</v>
      </c>
      <c r="V1161" t="s">
        <v>1522</v>
      </c>
      <c r="W1161" s="126" t="s">
        <v>555</v>
      </c>
      <c r="X1161" s="181">
        <f>_xlfn.NUMBERVALUE('DDB Request'!C1170)</f>
        <v>0</v>
      </c>
      <c r="Y1161" s="191" t="e">
        <f>IF(MATCH(_xlfn.NUMBERVALUE('DDB Request'!C1170),Table2[[SpeedType ]],0),"No","")</f>
        <v>#N/A</v>
      </c>
    </row>
    <row r="1162" spans="21:25">
      <c r="U1162">
        <v>11004714</v>
      </c>
      <c r="V1162" t="s">
        <v>1523</v>
      </c>
      <c r="W1162" s="126" t="s">
        <v>555</v>
      </c>
      <c r="X1162" s="181">
        <f>_xlfn.NUMBERVALUE('DDB Request'!C1171)</f>
        <v>0</v>
      </c>
      <c r="Y1162" s="191" t="e">
        <f>IF(MATCH(_xlfn.NUMBERVALUE('DDB Request'!C1171),Table2[[SpeedType ]],0),"No","")</f>
        <v>#N/A</v>
      </c>
    </row>
    <row r="1163" spans="21:25">
      <c r="U1163">
        <v>11005167</v>
      </c>
      <c r="V1163" t="s">
        <v>1524</v>
      </c>
      <c r="W1163" s="126" t="s">
        <v>555</v>
      </c>
      <c r="X1163" s="181">
        <f>_xlfn.NUMBERVALUE('DDB Request'!C1172)</f>
        <v>0</v>
      </c>
      <c r="Y1163" s="191" t="e">
        <f>IF(MATCH(_xlfn.NUMBERVALUE('DDB Request'!C1172),Table2[[SpeedType ]],0),"No","")</f>
        <v>#N/A</v>
      </c>
    </row>
    <row r="1164" spans="21:25">
      <c r="U1164">
        <v>11005169</v>
      </c>
      <c r="V1164" t="s">
        <v>1525</v>
      </c>
      <c r="W1164" s="126" t="s">
        <v>555</v>
      </c>
      <c r="X1164" s="181">
        <f>_xlfn.NUMBERVALUE('DDB Request'!C1173)</f>
        <v>0</v>
      </c>
      <c r="Y1164" s="191" t="e">
        <f>IF(MATCH(_xlfn.NUMBERVALUE('DDB Request'!C1173),Table2[[SpeedType ]],0),"No","")</f>
        <v>#N/A</v>
      </c>
    </row>
    <row r="1165" spans="21:25">
      <c r="U1165">
        <v>12668780</v>
      </c>
      <c r="V1165" t="s">
        <v>1526</v>
      </c>
      <c r="W1165" s="126" t="s">
        <v>555</v>
      </c>
      <c r="X1165" s="181">
        <f>_xlfn.NUMBERVALUE('DDB Request'!C1174)</f>
        <v>0</v>
      </c>
      <c r="Y1165" s="191" t="e">
        <f>IF(MATCH(_xlfn.NUMBERVALUE('DDB Request'!C1174),Table2[[SpeedType ]],0),"No","")</f>
        <v>#N/A</v>
      </c>
    </row>
    <row r="1166" spans="21:25">
      <c r="U1166">
        <v>12668919</v>
      </c>
      <c r="V1166" t="s">
        <v>1527</v>
      </c>
      <c r="W1166" s="126" t="s">
        <v>555</v>
      </c>
      <c r="X1166" s="181">
        <f>_xlfn.NUMBERVALUE('DDB Request'!C1175)</f>
        <v>0</v>
      </c>
      <c r="Y1166" s="191" t="e">
        <f>IF(MATCH(_xlfn.NUMBERVALUE('DDB Request'!C1175),Table2[[SpeedType ]],0),"No","")</f>
        <v>#N/A</v>
      </c>
    </row>
    <row r="1167" spans="21:25">
      <c r="U1167">
        <v>12672621</v>
      </c>
      <c r="V1167" t="s">
        <v>1528</v>
      </c>
      <c r="W1167" s="126" t="s">
        <v>555</v>
      </c>
      <c r="X1167" s="181">
        <f>_xlfn.NUMBERVALUE('DDB Request'!C1176)</f>
        <v>0</v>
      </c>
      <c r="Y1167" s="191" t="e">
        <f>IF(MATCH(_xlfn.NUMBERVALUE('DDB Request'!C1176),Table2[[SpeedType ]],0),"No","")</f>
        <v>#N/A</v>
      </c>
    </row>
    <row r="1168" spans="21:25">
      <c r="U1168">
        <v>13458490</v>
      </c>
      <c r="V1168" t="s">
        <v>1529</v>
      </c>
      <c r="W1168" s="126" t="s">
        <v>555</v>
      </c>
      <c r="X1168" s="181">
        <f>_xlfn.NUMBERVALUE('DDB Request'!C1177)</f>
        <v>0</v>
      </c>
      <c r="Y1168" s="191" t="e">
        <f>IF(MATCH(_xlfn.NUMBERVALUE('DDB Request'!C1177),Table2[[SpeedType ]],0),"No","")</f>
        <v>#N/A</v>
      </c>
    </row>
    <row r="1169" spans="21:25">
      <c r="U1169">
        <v>13461398</v>
      </c>
      <c r="V1169" t="s">
        <v>1530</v>
      </c>
      <c r="W1169" s="126" t="s">
        <v>555</v>
      </c>
      <c r="X1169" s="181">
        <f>_xlfn.NUMBERVALUE('DDB Request'!C1178)</f>
        <v>0</v>
      </c>
      <c r="Y1169" s="191" t="e">
        <f>IF(MATCH(_xlfn.NUMBERVALUE('DDB Request'!C1178),Table2[[SpeedType ]],0),"No","")</f>
        <v>#N/A</v>
      </c>
    </row>
    <row r="1170" spans="21:25">
      <c r="U1170">
        <v>13487460</v>
      </c>
      <c r="V1170" t="s">
        <v>1531</v>
      </c>
      <c r="W1170" s="126" t="s">
        <v>555</v>
      </c>
      <c r="X1170" s="181">
        <f>_xlfn.NUMBERVALUE('DDB Request'!C1179)</f>
        <v>0</v>
      </c>
      <c r="Y1170" s="191" t="e">
        <f>IF(MATCH(_xlfn.NUMBERVALUE('DDB Request'!C1179),Table2[[SpeedType ]],0),"No","")</f>
        <v>#N/A</v>
      </c>
    </row>
    <row r="1171" spans="21:25">
      <c r="U1171">
        <v>13487461</v>
      </c>
      <c r="V1171" t="s">
        <v>1532</v>
      </c>
      <c r="W1171" s="126" t="s">
        <v>555</v>
      </c>
      <c r="X1171" s="181">
        <f>_xlfn.NUMBERVALUE('DDB Request'!C1180)</f>
        <v>0</v>
      </c>
      <c r="Y1171" s="191" t="e">
        <f>IF(MATCH(_xlfn.NUMBERVALUE('DDB Request'!C1180),Table2[[SpeedType ]],0),"No","")</f>
        <v>#N/A</v>
      </c>
    </row>
    <row r="1172" spans="21:25">
      <c r="U1172">
        <v>11001741</v>
      </c>
      <c r="V1172" t="s">
        <v>1533</v>
      </c>
      <c r="W1172" s="126" t="s">
        <v>555</v>
      </c>
      <c r="X1172" s="181">
        <f>_xlfn.NUMBERVALUE('DDB Request'!C1181)</f>
        <v>0</v>
      </c>
      <c r="Y1172" s="191" t="e">
        <f>IF(MATCH(_xlfn.NUMBERVALUE('DDB Request'!C1181),Table2[[SpeedType ]],0),"No","")</f>
        <v>#N/A</v>
      </c>
    </row>
    <row r="1173" spans="21:25">
      <c r="U1173">
        <v>11003034</v>
      </c>
      <c r="V1173" t="s">
        <v>1534</v>
      </c>
      <c r="W1173" s="126" t="s">
        <v>555</v>
      </c>
      <c r="X1173" s="181">
        <f>_xlfn.NUMBERVALUE('DDB Request'!C1182)</f>
        <v>0</v>
      </c>
      <c r="Y1173" s="191" t="e">
        <f>IF(MATCH(_xlfn.NUMBERVALUE('DDB Request'!C1182),Table2[[SpeedType ]],0),"No","")</f>
        <v>#N/A</v>
      </c>
    </row>
    <row r="1174" spans="21:25">
      <c r="U1174">
        <v>11003685</v>
      </c>
      <c r="V1174" t="s">
        <v>1535</v>
      </c>
      <c r="W1174" s="126" t="s">
        <v>555</v>
      </c>
      <c r="X1174" s="181">
        <f>_xlfn.NUMBERVALUE('DDB Request'!C1183)</f>
        <v>0</v>
      </c>
      <c r="Y1174" s="191" t="e">
        <f>IF(MATCH(_xlfn.NUMBERVALUE('DDB Request'!C1183),Table2[[SpeedType ]],0),"No","")</f>
        <v>#N/A</v>
      </c>
    </row>
    <row r="1175" spans="21:25">
      <c r="U1175">
        <v>11003722</v>
      </c>
      <c r="V1175" t="s">
        <v>1536</v>
      </c>
      <c r="W1175" s="126" t="s">
        <v>555</v>
      </c>
      <c r="X1175" s="181">
        <f>_xlfn.NUMBERVALUE('DDB Request'!C1184)</f>
        <v>0</v>
      </c>
      <c r="Y1175" s="191" t="e">
        <f>IF(MATCH(_xlfn.NUMBERVALUE('DDB Request'!C1184),Table2[[SpeedType ]],0),"No","")</f>
        <v>#N/A</v>
      </c>
    </row>
    <row r="1176" spans="21:25">
      <c r="U1176">
        <v>11006109</v>
      </c>
      <c r="V1176" t="s">
        <v>1537</v>
      </c>
      <c r="W1176" s="126" t="s">
        <v>555</v>
      </c>
      <c r="X1176" s="181">
        <f>_xlfn.NUMBERVALUE('DDB Request'!C1185)</f>
        <v>0</v>
      </c>
      <c r="Y1176" s="191" t="e">
        <f>IF(MATCH(_xlfn.NUMBERVALUE('DDB Request'!C1185),Table2[[SpeedType ]],0),"No","")</f>
        <v>#N/A</v>
      </c>
    </row>
    <row r="1177" spans="21:25">
      <c r="U1177">
        <v>11006729</v>
      </c>
      <c r="V1177" t="s">
        <v>1538</v>
      </c>
      <c r="W1177" s="126" t="s">
        <v>555</v>
      </c>
      <c r="X1177" s="181">
        <f>_xlfn.NUMBERVALUE('DDB Request'!C1186)</f>
        <v>0</v>
      </c>
      <c r="Y1177" s="191" t="e">
        <f>IF(MATCH(_xlfn.NUMBERVALUE('DDB Request'!C1186),Table2[[SpeedType ]],0),"No","")</f>
        <v>#N/A</v>
      </c>
    </row>
    <row r="1178" spans="21:25">
      <c r="U1178">
        <v>11002341</v>
      </c>
      <c r="V1178" t="s">
        <v>1539</v>
      </c>
      <c r="W1178" s="126" t="s">
        <v>555</v>
      </c>
      <c r="X1178" s="181">
        <f>_xlfn.NUMBERVALUE('DDB Request'!C1187)</f>
        <v>0</v>
      </c>
      <c r="Y1178" s="191" t="e">
        <f>IF(MATCH(_xlfn.NUMBERVALUE('DDB Request'!C1187),Table2[[SpeedType ]],0),"No","")</f>
        <v>#N/A</v>
      </c>
    </row>
    <row r="1179" spans="21:25">
      <c r="U1179">
        <v>11003577</v>
      </c>
      <c r="V1179" t="s">
        <v>1540</v>
      </c>
      <c r="W1179" s="126" t="s">
        <v>555</v>
      </c>
      <c r="X1179" s="181">
        <f>_xlfn.NUMBERVALUE('DDB Request'!C1188)</f>
        <v>0</v>
      </c>
      <c r="Y1179" s="191" t="e">
        <f>IF(MATCH(_xlfn.NUMBERVALUE('DDB Request'!C1188),Table2[[SpeedType ]],0),"No","")</f>
        <v>#N/A</v>
      </c>
    </row>
    <row r="1180" spans="21:25">
      <c r="U1180">
        <v>11004288</v>
      </c>
      <c r="V1180" t="s">
        <v>1541</v>
      </c>
      <c r="W1180" s="126" t="s">
        <v>555</v>
      </c>
      <c r="X1180" s="181">
        <f>_xlfn.NUMBERVALUE('DDB Request'!C1189)</f>
        <v>0</v>
      </c>
      <c r="Y1180" s="191" t="e">
        <f>IF(MATCH(_xlfn.NUMBERVALUE('DDB Request'!C1189),Table2[[SpeedType ]],0),"No","")</f>
        <v>#N/A</v>
      </c>
    </row>
    <row r="1181" spans="21:25">
      <c r="U1181">
        <v>11005159</v>
      </c>
      <c r="V1181" t="s">
        <v>1542</v>
      </c>
      <c r="W1181" s="126" t="s">
        <v>555</v>
      </c>
      <c r="X1181" s="181">
        <f>_xlfn.NUMBERVALUE('DDB Request'!C1190)</f>
        <v>0</v>
      </c>
      <c r="Y1181" s="191" t="e">
        <f>IF(MATCH(_xlfn.NUMBERVALUE('DDB Request'!C1190),Table2[[SpeedType ]],0),"No","")</f>
        <v>#N/A</v>
      </c>
    </row>
    <row r="1182" spans="21:25">
      <c r="U1182">
        <v>11006267</v>
      </c>
      <c r="V1182" t="s">
        <v>1543</v>
      </c>
      <c r="W1182" s="126" t="s">
        <v>555</v>
      </c>
      <c r="X1182" s="181">
        <f>_xlfn.NUMBERVALUE('DDB Request'!C1191)</f>
        <v>0</v>
      </c>
      <c r="Y1182" s="191" t="e">
        <f>IF(MATCH(_xlfn.NUMBERVALUE('DDB Request'!C1191),Table2[[SpeedType ]],0),"No","")</f>
        <v>#N/A</v>
      </c>
    </row>
    <row r="1183" spans="21:25">
      <c r="U1183">
        <v>11007116</v>
      </c>
      <c r="V1183" t="s">
        <v>1544</v>
      </c>
      <c r="W1183" s="126" t="s">
        <v>555</v>
      </c>
      <c r="X1183" s="181">
        <f>_xlfn.NUMBERVALUE('DDB Request'!C1192)</f>
        <v>0</v>
      </c>
      <c r="Y1183" s="191" t="e">
        <f>IF(MATCH(_xlfn.NUMBERVALUE('DDB Request'!C1192),Table2[[SpeedType ]],0),"No","")</f>
        <v>#N/A</v>
      </c>
    </row>
    <row r="1184" spans="21:25">
      <c r="U1184">
        <v>11007890</v>
      </c>
      <c r="V1184" t="s">
        <v>1545</v>
      </c>
      <c r="W1184" s="126" t="s">
        <v>555</v>
      </c>
      <c r="X1184" s="181">
        <f>_xlfn.NUMBERVALUE('DDB Request'!C1193)</f>
        <v>0</v>
      </c>
      <c r="Y1184" s="191" t="e">
        <f>IF(MATCH(_xlfn.NUMBERVALUE('DDB Request'!C1193),Table2[[SpeedType ]],0),"No","")</f>
        <v>#N/A</v>
      </c>
    </row>
    <row r="1185" spans="21:25">
      <c r="U1185">
        <v>11002489</v>
      </c>
      <c r="V1185" t="s">
        <v>1546</v>
      </c>
      <c r="W1185" s="126" t="s">
        <v>555</v>
      </c>
      <c r="X1185" s="181">
        <f>_xlfn.NUMBERVALUE('DDB Request'!C1194)</f>
        <v>0</v>
      </c>
      <c r="Y1185" s="191" t="e">
        <f>IF(MATCH(_xlfn.NUMBERVALUE('DDB Request'!C1194),Table2[[SpeedType ]],0),"No","")</f>
        <v>#N/A</v>
      </c>
    </row>
    <row r="1186" spans="21:25">
      <c r="U1186">
        <v>11002537</v>
      </c>
      <c r="V1186" t="s">
        <v>1547</v>
      </c>
      <c r="W1186" s="126" t="s">
        <v>555</v>
      </c>
      <c r="X1186" s="181">
        <f>_xlfn.NUMBERVALUE('DDB Request'!C1195)</f>
        <v>0</v>
      </c>
      <c r="Y1186" s="191" t="e">
        <f>IF(MATCH(_xlfn.NUMBERVALUE('DDB Request'!C1195),Table2[[SpeedType ]],0),"No","")</f>
        <v>#N/A</v>
      </c>
    </row>
    <row r="1187" spans="21:25">
      <c r="U1187">
        <v>11002659</v>
      </c>
      <c r="V1187" t="s">
        <v>1548</v>
      </c>
      <c r="W1187" s="126" t="s">
        <v>555</v>
      </c>
      <c r="X1187" s="181">
        <f>_xlfn.NUMBERVALUE('DDB Request'!C1196)</f>
        <v>0</v>
      </c>
      <c r="Y1187" s="191" t="e">
        <f>IF(MATCH(_xlfn.NUMBERVALUE('DDB Request'!C1196),Table2[[SpeedType ]],0),"No","")</f>
        <v>#N/A</v>
      </c>
    </row>
    <row r="1188" spans="21:25">
      <c r="U1188">
        <v>11003689</v>
      </c>
      <c r="V1188" t="s">
        <v>1549</v>
      </c>
      <c r="W1188" s="126" t="s">
        <v>555</v>
      </c>
      <c r="X1188" s="181">
        <f>_xlfn.NUMBERVALUE('DDB Request'!C1197)</f>
        <v>0</v>
      </c>
      <c r="Y1188" s="191" t="e">
        <f>IF(MATCH(_xlfn.NUMBERVALUE('DDB Request'!C1197),Table2[[SpeedType ]],0),"No","")</f>
        <v>#N/A</v>
      </c>
    </row>
    <row r="1189" spans="21:25">
      <c r="U1189">
        <v>11004633</v>
      </c>
      <c r="V1189" t="s">
        <v>1550</v>
      </c>
      <c r="W1189" s="126" t="s">
        <v>555</v>
      </c>
      <c r="X1189" s="181">
        <f>_xlfn.NUMBERVALUE('DDB Request'!C1198)</f>
        <v>0</v>
      </c>
      <c r="Y1189" s="191" t="e">
        <f>IF(MATCH(_xlfn.NUMBERVALUE('DDB Request'!C1198),Table2[[SpeedType ]],0),"No","")</f>
        <v>#N/A</v>
      </c>
    </row>
    <row r="1190" spans="21:25">
      <c r="U1190">
        <v>11005491</v>
      </c>
      <c r="V1190" t="s">
        <v>1551</v>
      </c>
      <c r="W1190" s="126" t="s">
        <v>555</v>
      </c>
      <c r="X1190" s="181">
        <f>_xlfn.NUMBERVALUE('DDB Request'!C1199)</f>
        <v>0</v>
      </c>
      <c r="Y1190" s="191" t="e">
        <f>IF(MATCH(_xlfn.NUMBERVALUE('DDB Request'!C1199),Table2[[SpeedType ]],0),"No","")</f>
        <v>#N/A</v>
      </c>
    </row>
    <row r="1191" spans="21:25">
      <c r="U1191">
        <v>11006737</v>
      </c>
      <c r="V1191" t="s">
        <v>1552</v>
      </c>
      <c r="W1191" s="126" t="s">
        <v>555</v>
      </c>
      <c r="X1191" s="181">
        <f>_xlfn.NUMBERVALUE('DDB Request'!C1200)</f>
        <v>0</v>
      </c>
      <c r="Y1191" s="191" t="e">
        <f>IF(MATCH(_xlfn.NUMBERVALUE('DDB Request'!C1200),Table2[[SpeedType ]],0),"No","")</f>
        <v>#N/A</v>
      </c>
    </row>
    <row r="1192" spans="21:25">
      <c r="U1192">
        <v>11001224</v>
      </c>
      <c r="V1192" t="s">
        <v>1553</v>
      </c>
      <c r="W1192" s="126" t="s">
        <v>555</v>
      </c>
      <c r="X1192" s="181">
        <f>_xlfn.NUMBERVALUE('DDB Request'!C1201)</f>
        <v>0</v>
      </c>
      <c r="Y1192" s="191" t="e">
        <f>IF(MATCH(_xlfn.NUMBERVALUE('DDB Request'!C1201),Table2[[SpeedType ]],0),"No","")</f>
        <v>#N/A</v>
      </c>
    </row>
    <row r="1193" spans="21:25">
      <c r="U1193">
        <v>11002849</v>
      </c>
      <c r="V1193" t="s">
        <v>1554</v>
      </c>
      <c r="W1193" s="126" t="s">
        <v>555</v>
      </c>
      <c r="X1193" s="181">
        <f>_xlfn.NUMBERVALUE('DDB Request'!C1202)</f>
        <v>0</v>
      </c>
      <c r="Y1193" s="191" t="e">
        <f>IF(MATCH(_xlfn.NUMBERVALUE('DDB Request'!C1202),Table2[[SpeedType ]],0),"No","")</f>
        <v>#N/A</v>
      </c>
    </row>
    <row r="1194" spans="21:25">
      <c r="U1194">
        <v>11003579</v>
      </c>
      <c r="V1194" t="s">
        <v>1555</v>
      </c>
      <c r="W1194" s="126" t="s">
        <v>555</v>
      </c>
      <c r="X1194" s="181">
        <f>_xlfn.NUMBERVALUE('DDB Request'!C1203)</f>
        <v>0</v>
      </c>
      <c r="Y1194" s="191" t="e">
        <f>IF(MATCH(_xlfn.NUMBERVALUE('DDB Request'!C1203),Table2[[SpeedType ]],0),"No","")</f>
        <v>#N/A</v>
      </c>
    </row>
    <row r="1195" spans="21:25">
      <c r="U1195">
        <v>11003691</v>
      </c>
      <c r="V1195" t="s">
        <v>1556</v>
      </c>
      <c r="W1195" s="126" t="s">
        <v>555</v>
      </c>
      <c r="X1195" s="181">
        <f>_xlfn.NUMBERVALUE('DDB Request'!C1204)</f>
        <v>0</v>
      </c>
      <c r="Y1195" s="191" t="e">
        <f>IF(MATCH(_xlfn.NUMBERVALUE('DDB Request'!C1204),Table2[[SpeedType ]],0),"No","")</f>
        <v>#N/A</v>
      </c>
    </row>
    <row r="1196" spans="21:25">
      <c r="U1196">
        <v>11004275</v>
      </c>
      <c r="V1196" t="s">
        <v>1557</v>
      </c>
      <c r="W1196" s="126" t="s">
        <v>555</v>
      </c>
      <c r="X1196" s="181">
        <f>_xlfn.NUMBERVALUE('DDB Request'!C1205)</f>
        <v>0</v>
      </c>
      <c r="Y1196" s="191" t="e">
        <f>IF(MATCH(_xlfn.NUMBERVALUE('DDB Request'!C1205),Table2[[SpeedType ]],0),"No","")</f>
        <v>#N/A</v>
      </c>
    </row>
    <row r="1197" spans="21:25">
      <c r="U1197">
        <v>11007264</v>
      </c>
      <c r="V1197" t="s">
        <v>1558</v>
      </c>
      <c r="W1197" s="126" t="s">
        <v>555</v>
      </c>
      <c r="X1197" s="181">
        <f>_xlfn.NUMBERVALUE('DDB Request'!C1206)</f>
        <v>0</v>
      </c>
      <c r="Y1197" s="191" t="e">
        <f>IF(MATCH(_xlfn.NUMBERVALUE('DDB Request'!C1206),Table2[[SpeedType ]],0),"No","")</f>
        <v>#N/A</v>
      </c>
    </row>
    <row r="1198" spans="21:25">
      <c r="U1198">
        <v>11000197</v>
      </c>
      <c r="V1198" t="s">
        <v>1559</v>
      </c>
      <c r="W1198" s="126" t="s">
        <v>555</v>
      </c>
      <c r="X1198" s="181">
        <f>_xlfn.NUMBERVALUE('DDB Request'!C1207)</f>
        <v>0</v>
      </c>
      <c r="Y1198" s="191" t="e">
        <f>IF(MATCH(_xlfn.NUMBERVALUE('DDB Request'!C1207),Table2[[SpeedType ]],0),"No","")</f>
        <v>#N/A</v>
      </c>
    </row>
    <row r="1199" spans="21:25">
      <c r="U1199">
        <v>11001226</v>
      </c>
      <c r="V1199" t="s">
        <v>1560</v>
      </c>
      <c r="W1199" s="126" t="s">
        <v>555</v>
      </c>
      <c r="X1199" s="181">
        <f>_xlfn.NUMBERVALUE('DDB Request'!C1208)</f>
        <v>0</v>
      </c>
      <c r="Y1199" s="191" t="e">
        <f>IF(MATCH(_xlfn.NUMBERVALUE('DDB Request'!C1208),Table2[[SpeedType ]],0),"No","")</f>
        <v>#N/A</v>
      </c>
    </row>
    <row r="1200" spans="21:25">
      <c r="U1200">
        <v>11001940</v>
      </c>
      <c r="V1200" t="s">
        <v>1561</v>
      </c>
      <c r="W1200" s="126" t="s">
        <v>555</v>
      </c>
      <c r="X1200" s="181">
        <f>_xlfn.NUMBERVALUE('DDB Request'!C1209)</f>
        <v>0</v>
      </c>
      <c r="Y1200" s="191" t="e">
        <f>IF(MATCH(_xlfn.NUMBERVALUE('DDB Request'!C1209),Table2[[SpeedType ]],0),"No","")</f>
        <v>#N/A</v>
      </c>
    </row>
    <row r="1201" spans="21:25">
      <c r="U1201">
        <v>11003038</v>
      </c>
      <c r="V1201" t="s">
        <v>1562</v>
      </c>
      <c r="W1201" s="126" t="s">
        <v>555</v>
      </c>
      <c r="X1201" s="181">
        <f>_xlfn.NUMBERVALUE('DDB Request'!C1210)</f>
        <v>0</v>
      </c>
      <c r="Y1201" s="191" t="e">
        <f>IF(MATCH(_xlfn.NUMBERVALUE('DDB Request'!C1210),Table2[[SpeedType ]],0),"No","")</f>
        <v>#N/A</v>
      </c>
    </row>
    <row r="1202" spans="21:25">
      <c r="U1202">
        <v>11003077</v>
      </c>
      <c r="V1202" t="s">
        <v>1563</v>
      </c>
      <c r="W1202" s="126" t="s">
        <v>555</v>
      </c>
      <c r="X1202" s="181">
        <f>_xlfn.NUMBERVALUE('DDB Request'!C1211)</f>
        <v>0</v>
      </c>
      <c r="Y1202" s="191" t="e">
        <f>IF(MATCH(_xlfn.NUMBERVALUE('DDB Request'!C1211),Table2[[SpeedType ]],0),"No","")</f>
        <v>#N/A</v>
      </c>
    </row>
    <row r="1203" spans="21:25">
      <c r="U1203">
        <v>11003480</v>
      </c>
      <c r="V1203" t="s">
        <v>1564</v>
      </c>
      <c r="W1203" s="126" t="s">
        <v>555</v>
      </c>
      <c r="X1203" s="181">
        <f>_xlfn.NUMBERVALUE('DDB Request'!C1212)</f>
        <v>0</v>
      </c>
      <c r="Y1203" s="191" t="e">
        <f>IF(MATCH(_xlfn.NUMBERVALUE('DDB Request'!C1212),Table2[[SpeedType ]],0),"No","")</f>
        <v>#N/A</v>
      </c>
    </row>
    <row r="1204" spans="21:25">
      <c r="U1204">
        <v>11003718</v>
      </c>
      <c r="V1204" t="s">
        <v>1565</v>
      </c>
      <c r="W1204" s="126" t="s">
        <v>555</v>
      </c>
      <c r="X1204" s="181">
        <f>_xlfn.NUMBERVALUE('DDB Request'!C1213)</f>
        <v>0</v>
      </c>
      <c r="Y1204" s="191" t="e">
        <f>IF(MATCH(_xlfn.NUMBERVALUE('DDB Request'!C1213),Table2[[SpeedType ]],0),"No","")</f>
        <v>#N/A</v>
      </c>
    </row>
    <row r="1205" spans="21:25">
      <c r="U1205">
        <v>11003720</v>
      </c>
      <c r="V1205" t="s">
        <v>1566</v>
      </c>
      <c r="W1205" s="126" t="s">
        <v>555</v>
      </c>
      <c r="X1205" s="181">
        <f>_xlfn.NUMBERVALUE('DDB Request'!C1214)</f>
        <v>0</v>
      </c>
      <c r="Y1205" s="191" t="e">
        <f>IF(MATCH(_xlfn.NUMBERVALUE('DDB Request'!C1214),Table2[[SpeedType ]],0),"No","")</f>
        <v>#N/A</v>
      </c>
    </row>
    <row r="1206" spans="21:25">
      <c r="U1206">
        <v>11004289</v>
      </c>
      <c r="V1206" t="s">
        <v>1567</v>
      </c>
      <c r="W1206" s="126" t="s">
        <v>555</v>
      </c>
      <c r="X1206" s="181">
        <f>_xlfn.NUMBERVALUE('DDB Request'!C1215)</f>
        <v>0</v>
      </c>
      <c r="Y1206" s="191" t="e">
        <f>IF(MATCH(_xlfn.NUMBERVALUE('DDB Request'!C1215),Table2[[SpeedType ]],0),"No","")</f>
        <v>#N/A</v>
      </c>
    </row>
    <row r="1207" spans="21:25">
      <c r="U1207">
        <v>11005165</v>
      </c>
      <c r="V1207" t="s">
        <v>1568</v>
      </c>
      <c r="W1207" s="126" t="s">
        <v>555</v>
      </c>
      <c r="X1207" s="181">
        <f>_xlfn.NUMBERVALUE('DDB Request'!C1216)</f>
        <v>0</v>
      </c>
      <c r="Y1207" s="191" t="e">
        <f>IF(MATCH(_xlfn.NUMBERVALUE('DDB Request'!C1216),Table2[[SpeedType ]],0),"No","")</f>
        <v>#N/A</v>
      </c>
    </row>
    <row r="1208" spans="21:25">
      <c r="U1208">
        <v>11006036</v>
      </c>
      <c r="V1208" t="s">
        <v>1569</v>
      </c>
      <c r="W1208" s="126" t="s">
        <v>555</v>
      </c>
      <c r="X1208" s="181">
        <f>_xlfn.NUMBERVALUE('DDB Request'!C1217)</f>
        <v>0</v>
      </c>
      <c r="Y1208" s="191" t="e">
        <f>IF(MATCH(_xlfn.NUMBERVALUE('DDB Request'!C1217),Table2[[SpeedType ]],0),"No","")</f>
        <v>#N/A</v>
      </c>
    </row>
    <row r="1209" spans="21:25">
      <c r="U1209">
        <v>11007102</v>
      </c>
      <c r="V1209" t="s">
        <v>1570</v>
      </c>
      <c r="W1209" s="126" t="s">
        <v>555</v>
      </c>
      <c r="X1209" s="181">
        <f>_xlfn.NUMBERVALUE('DDB Request'!C1218)</f>
        <v>0</v>
      </c>
      <c r="Y1209" s="191" t="e">
        <f>IF(MATCH(_xlfn.NUMBERVALUE('DDB Request'!C1218),Table2[[SpeedType ]],0),"No","")</f>
        <v>#N/A</v>
      </c>
    </row>
    <row r="1210" spans="21:25">
      <c r="U1210">
        <v>11001829</v>
      </c>
      <c r="V1210" t="s">
        <v>1571</v>
      </c>
      <c r="W1210" s="126" t="s">
        <v>555</v>
      </c>
      <c r="X1210" s="181">
        <f>_xlfn.NUMBERVALUE('DDB Request'!C1219)</f>
        <v>0</v>
      </c>
      <c r="Y1210" s="191" t="e">
        <f>IF(MATCH(_xlfn.NUMBERVALUE('DDB Request'!C1219),Table2[[SpeedType ]],0),"No","")</f>
        <v>#N/A</v>
      </c>
    </row>
    <row r="1211" spans="21:25">
      <c r="U1211">
        <v>11003400</v>
      </c>
      <c r="V1211" t="s">
        <v>1522</v>
      </c>
      <c r="W1211" s="126" t="s">
        <v>555</v>
      </c>
      <c r="X1211" s="181">
        <f>_xlfn.NUMBERVALUE('DDB Request'!C1220)</f>
        <v>0</v>
      </c>
      <c r="Y1211" s="191" t="e">
        <f>IF(MATCH(_xlfn.NUMBERVALUE('DDB Request'!C1220),Table2[[SpeedType ]],0),"No","")</f>
        <v>#N/A</v>
      </c>
    </row>
    <row r="1212" spans="21:25">
      <c r="U1212">
        <v>11004283</v>
      </c>
      <c r="V1212" t="s">
        <v>1572</v>
      </c>
      <c r="W1212" s="126" t="s">
        <v>555</v>
      </c>
      <c r="X1212" s="181">
        <f>_xlfn.NUMBERVALUE('DDB Request'!C1221)</f>
        <v>0</v>
      </c>
      <c r="Y1212" s="191" t="e">
        <f>IF(MATCH(_xlfn.NUMBERVALUE('DDB Request'!C1221),Table2[[SpeedType ]],0),"No","")</f>
        <v>#N/A</v>
      </c>
    </row>
    <row r="1213" spans="21:25">
      <c r="U1213">
        <v>11004285</v>
      </c>
      <c r="V1213" t="s">
        <v>1573</v>
      </c>
      <c r="W1213" s="126" t="s">
        <v>555</v>
      </c>
      <c r="X1213" s="181">
        <f>_xlfn.NUMBERVALUE('DDB Request'!C1222)</f>
        <v>0</v>
      </c>
      <c r="Y1213" s="191" t="e">
        <f>IF(MATCH(_xlfn.NUMBERVALUE('DDB Request'!C1222),Table2[[SpeedType ]],0),"No","")</f>
        <v>#N/A</v>
      </c>
    </row>
    <row r="1214" spans="21:25">
      <c r="U1214">
        <v>11005156</v>
      </c>
      <c r="V1214" t="s">
        <v>1574</v>
      </c>
      <c r="W1214" s="126" t="s">
        <v>555</v>
      </c>
      <c r="X1214" s="181">
        <f>_xlfn.NUMBERVALUE('DDB Request'!C1223)</f>
        <v>0</v>
      </c>
      <c r="Y1214" s="191" t="e">
        <f>IF(MATCH(_xlfn.NUMBERVALUE('DDB Request'!C1223),Table2[[SpeedType ]],0),"No","")</f>
        <v>#N/A</v>
      </c>
    </row>
    <row r="1215" spans="21:25">
      <c r="U1215">
        <v>11006338</v>
      </c>
      <c r="V1215" t="s">
        <v>1575</v>
      </c>
      <c r="W1215" s="126" t="s">
        <v>555</v>
      </c>
      <c r="X1215" s="181">
        <f>_xlfn.NUMBERVALUE('DDB Request'!C1224)</f>
        <v>0</v>
      </c>
      <c r="Y1215" s="191" t="e">
        <f>IF(MATCH(_xlfn.NUMBERVALUE('DDB Request'!C1224),Table2[[SpeedType ]],0),"No","")</f>
        <v>#N/A</v>
      </c>
    </row>
    <row r="1216" spans="21:25">
      <c r="U1216">
        <v>11006788</v>
      </c>
      <c r="V1216" t="s">
        <v>1576</v>
      </c>
      <c r="W1216" s="126" t="s">
        <v>555</v>
      </c>
      <c r="X1216" s="181">
        <f>_xlfn.NUMBERVALUE('DDB Request'!C1225)</f>
        <v>0</v>
      </c>
      <c r="Y1216" s="191" t="e">
        <f>IF(MATCH(_xlfn.NUMBERVALUE('DDB Request'!C1225),Table2[[SpeedType ]],0),"No","")</f>
        <v>#N/A</v>
      </c>
    </row>
    <row r="1217" spans="21:25">
      <c r="U1217">
        <v>11006837</v>
      </c>
      <c r="V1217" t="s">
        <v>1577</v>
      </c>
      <c r="W1217" s="126" t="s">
        <v>555</v>
      </c>
      <c r="X1217" s="181">
        <f>_xlfn.NUMBERVALUE('DDB Request'!C1226)</f>
        <v>0</v>
      </c>
      <c r="Y1217" s="191" t="e">
        <f>IF(MATCH(_xlfn.NUMBERVALUE('DDB Request'!C1226),Table2[[SpeedType ]],0),"No","")</f>
        <v>#N/A</v>
      </c>
    </row>
    <row r="1218" spans="21:25">
      <c r="U1218">
        <v>11006852</v>
      </c>
      <c r="V1218" t="s">
        <v>1578</v>
      </c>
      <c r="W1218" s="126" t="s">
        <v>555</v>
      </c>
      <c r="X1218" s="181">
        <f>_xlfn.NUMBERVALUE('DDB Request'!C1227)</f>
        <v>0</v>
      </c>
      <c r="Y1218" s="191" t="e">
        <f>IF(MATCH(_xlfn.NUMBERVALUE('DDB Request'!C1227),Table2[[SpeedType ]],0),"No","")</f>
        <v>#N/A</v>
      </c>
    </row>
    <row r="1219" spans="21:25">
      <c r="U1219">
        <v>11003042</v>
      </c>
      <c r="V1219" t="s">
        <v>1579</v>
      </c>
      <c r="W1219" s="126" t="s">
        <v>555</v>
      </c>
      <c r="X1219" s="181">
        <f>_xlfn.NUMBERVALUE('DDB Request'!C1228)</f>
        <v>0</v>
      </c>
      <c r="Y1219" s="191" t="e">
        <f>IF(MATCH(_xlfn.NUMBERVALUE('DDB Request'!C1228),Table2[[SpeedType ]],0),"No","")</f>
        <v>#N/A</v>
      </c>
    </row>
    <row r="1220" spans="21:25">
      <c r="U1220">
        <v>11003456</v>
      </c>
      <c r="V1220" t="s">
        <v>1580</v>
      </c>
      <c r="W1220" s="126" t="s">
        <v>555</v>
      </c>
      <c r="X1220" s="181">
        <f>_xlfn.NUMBERVALUE('DDB Request'!C1229)</f>
        <v>0</v>
      </c>
      <c r="Y1220" s="191" t="e">
        <f>IF(MATCH(_xlfn.NUMBERVALUE('DDB Request'!C1229),Table2[[SpeedType ]],0),"No","")</f>
        <v>#N/A</v>
      </c>
    </row>
    <row r="1221" spans="21:25">
      <c r="U1221">
        <v>11003687</v>
      </c>
      <c r="V1221" t="s">
        <v>1581</v>
      </c>
      <c r="W1221" s="126" t="s">
        <v>555</v>
      </c>
      <c r="X1221" s="181">
        <f>_xlfn.NUMBERVALUE('DDB Request'!C1230)</f>
        <v>0</v>
      </c>
      <c r="Y1221" s="191" t="e">
        <f>IF(MATCH(_xlfn.NUMBERVALUE('DDB Request'!C1230),Table2[[SpeedType ]],0),"No","")</f>
        <v>#N/A</v>
      </c>
    </row>
    <row r="1222" spans="21:25">
      <c r="U1222">
        <v>11004330</v>
      </c>
      <c r="V1222" t="s">
        <v>1582</v>
      </c>
      <c r="W1222" s="126" t="s">
        <v>555</v>
      </c>
      <c r="X1222" s="181">
        <f>_xlfn.NUMBERVALUE('DDB Request'!C1231)</f>
        <v>0</v>
      </c>
      <c r="Y1222" s="191" t="e">
        <f>IF(MATCH(_xlfn.NUMBERVALUE('DDB Request'!C1231),Table2[[SpeedType ]],0),"No","")</f>
        <v>#N/A</v>
      </c>
    </row>
    <row r="1223" spans="21:25">
      <c r="U1223">
        <v>11006274</v>
      </c>
      <c r="V1223" t="s">
        <v>1583</v>
      </c>
      <c r="W1223" s="126" t="s">
        <v>555</v>
      </c>
      <c r="X1223" s="181">
        <f>_xlfn.NUMBERVALUE('DDB Request'!C1232)</f>
        <v>0</v>
      </c>
      <c r="Y1223" s="191" t="e">
        <f>IF(MATCH(_xlfn.NUMBERVALUE('DDB Request'!C1232),Table2[[SpeedType ]],0),"No","")</f>
        <v>#N/A</v>
      </c>
    </row>
    <row r="1224" spans="21:25">
      <c r="U1224">
        <v>11006336</v>
      </c>
      <c r="V1224" t="s">
        <v>1584</v>
      </c>
      <c r="W1224" s="126" t="s">
        <v>555</v>
      </c>
      <c r="X1224" s="181">
        <f>_xlfn.NUMBERVALUE('DDB Request'!C1233)</f>
        <v>0</v>
      </c>
      <c r="Y1224" s="191" t="e">
        <f>IF(MATCH(_xlfn.NUMBERVALUE('DDB Request'!C1233),Table2[[SpeedType ]],0),"No","")</f>
        <v>#N/A</v>
      </c>
    </row>
    <row r="1225" spans="21:25">
      <c r="U1225">
        <v>11006359</v>
      </c>
      <c r="V1225" t="s">
        <v>1585</v>
      </c>
      <c r="W1225" s="126" t="s">
        <v>555</v>
      </c>
      <c r="X1225" s="181">
        <f>_xlfn.NUMBERVALUE('DDB Request'!C1234)</f>
        <v>0</v>
      </c>
      <c r="Y1225" s="191" t="e">
        <f>IF(MATCH(_xlfn.NUMBERVALUE('DDB Request'!C1234),Table2[[SpeedType ]],0),"No","")</f>
        <v>#N/A</v>
      </c>
    </row>
    <row r="1226" spans="21:25">
      <c r="U1226">
        <v>11006839</v>
      </c>
      <c r="V1226" t="s">
        <v>1586</v>
      </c>
      <c r="W1226" s="126" t="s">
        <v>555</v>
      </c>
      <c r="X1226" s="181">
        <f>_xlfn.NUMBERVALUE('DDB Request'!C1235)</f>
        <v>0</v>
      </c>
      <c r="Y1226" s="191" t="e">
        <f>IF(MATCH(_xlfn.NUMBERVALUE('DDB Request'!C1235),Table2[[SpeedType ]],0),"No","")</f>
        <v>#N/A</v>
      </c>
    </row>
    <row r="1227" spans="21:25">
      <c r="U1227">
        <v>11007897</v>
      </c>
      <c r="V1227" t="s">
        <v>1587</v>
      </c>
      <c r="W1227" s="126" t="s">
        <v>555</v>
      </c>
      <c r="X1227" s="181">
        <f>_xlfn.NUMBERVALUE('DDB Request'!C1236)</f>
        <v>0</v>
      </c>
      <c r="Y1227" s="191" t="e">
        <f>IF(MATCH(_xlfn.NUMBERVALUE('DDB Request'!C1236),Table2[[SpeedType ]],0),"No","")</f>
        <v>#N/A</v>
      </c>
    </row>
    <row r="1228" spans="21:25">
      <c r="U1228">
        <v>11004271</v>
      </c>
      <c r="V1228" t="s">
        <v>1588</v>
      </c>
      <c r="W1228" s="126" t="s">
        <v>555</v>
      </c>
      <c r="X1228" s="181">
        <f>_xlfn.NUMBERVALUE('DDB Request'!C1237)</f>
        <v>0</v>
      </c>
      <c r="Y1228" s="191" t="e">
        <f>IF(MATCH(_xlfn.NUMBERVALUE('DDB Request'!C1237),Table2[[SpeedType ]],0),"No","")</f>
        <v>#N/A</v>
      </c>
    </row>
    <row r="1229" spans="21:25">
      <c r="U1229">
        <v>11004281</v>
      </c>
      <c r="V1229" t="s">
        <v>1589</v>
      </c>
      <c r="W1229" s="126" t="s">
        <v>555</v>
      </c>
      <c r="X1229" s="181">
        <f>_xlfn.NUMBERVALUE('DDB Request'!C1238)</f>
        <v>0</v>
      </c>
      <c r="Y1229" s="191" t="e">
        <f>IF(MATCH(_xlfn.NUMBERVALUE('DDB Request'!C1238),Table2[[SpeedType ]],0),"No","")</f>
        <v>#N/A</v>
      </c>
    </row>
    <row r="1230" spans="21:25">
      <c r="U1230">
        <v>11004505</v>
      </c>
      <c r="V1230" t="s">
        <v>1590</v>
      </c>
      <c r="W1230" s="126" t="s">
        <v>555</v>
      </c>
      <c r="X1230" s="181">
        <f>_xlfn.NUMBERVALUE('DDB Request'!C1239)</f>
        <v>0</v>
      </c>
      <c r="Y1230" s="191" t="e">
        <f>IF(MATCH(_xlfn.NUMBERVALUE('DDB Request'!C1239),Table2[[SpeedType ]],0),"No","")</f>
        <v>#N/A</v>
      </c>
    </row>
    <row r="1231" spans="21:25">
      <c r="U1231">
        <v>11006850</v>
      </c>
      <c r="V1231" t="s">
        <v>1591</v>
      </c>
      <c r="W1231" s="126" t="s">
        <v>555</v>
      </c>
      <c r="X1231" s="181">
        <f>_xlfn.NUMBERVALUE('DDB Request'!C1240)</f>
        <v>0</v>
      </c>
      <c r="Y1231" s="191" t="e">
        <f>IF(MATCH(_xlfn.NUMBERVALUE('DDB Request'!C1240),Table2[[SpeedType ]],0),"No","")</f>
        <v>#N/A</v>
      </c>
    </row>
    <row r="1232" spans="21:25">
      <c r="U1232">
        <v>11002445</v>
      </c>
      <c r="V1232" t="s">
        <v>1592</v>
      </c>
      <c r="W1232" s="126" t="s">
        <v>555</v>
      </c>
      <c r="X1232" s="181">
        <f>_xlfn.NUMBERVALUE('DDB Request'!C1241)</f>
        <v>0</v>
      </c>
      <c r="Y1232" s="191" t="e">
        <f>IF(MATCH(_xlfn.NUMBERVALUE('DDB Request'!C1241),Table2[[SpeedType ]],0),"No","")</f>
        <v>#N/A</v>
      </c>
    </row>
    <row r="1233" spans="21:25">
      <c r="U1233">
        <v>11004277</v>
      </c>
      <c r="V1233" t="s">
        <v>1593</v>
      </c>
      <c r="W1233" s="126" t="s">
        <v>555</v>
      </c>
      <c r="X1233" s="181">
        <f>_xlfn.NUMBERVALUE('DDB Request'!C1242)</f>
        <v>0</v>
      </c>
      <c r="Y1233" s="191" t="e">
        <f>IF(MATCH(_xlfn.NUMBERVALUE('DDB Request'!C1242),Table2[[SpeedType ]],0),"No","")</f>
        <v>#N/A</v>
      </c>
    </row>
    <row r="1234" spans="21:25">
      <c r="U1234">
        <v>11007182</v>
      </c>
      <c r="V1234" t="s">
        <v>1594</v>
      </c>
      <c r="W1234" s="126" t="s">
        <v>555</v>
      </c>
      <c r="X1234" s="181">
        <f>_xlfn.NUMBERVALUE('DDB Request'!C1243)</f>
        <v>0</v>
      </c>
      <c r="Y1234" s="191" t="e">
        <f>IF(MATCH(_xlfn.NUMBERVALUE('DDB Request'!C1243),Table2[[SpeedType ]],0),"No","")</f>
        <v>#N/A</v>
      </c>
    </row>
    <row r="1235" spans="21:25">
      <c r="U1235">
        <v>11003468</v>
      </c>
      <c r="V1235" t="s">
        <v>1595</v>
      </c>
      <c r="W1235" s="126" t="s">
        <v>555</v>
      </c>
      <c r="X1235" s="181">
        <f>_xlfn.NUMBERVALUE('DDB Request'!C1244)</f>
        <v>0</v>
      </c>
      <c r="Y1235" s="191" t="e">
        <f>IF(MATCH(_xlfn.NUMBERVALUE('DDB Request'!C1244),Table2[[SpeedType ]],0),"No","")</f>
        <v>#N/A</v>
      </c>
    </row>
    <row r="1236" spans="21:25">
      <c r="U1236">
        <v>11003470</v>
      </c>
      <c r="V1236" t="s">
        <v>1596</v>
      </c>
      <c r="W1236" s="126" t="s">
        <v>555</v>
      </c>
      <c r="X1236" s="181">
        <f>_xlfn.NUMBERVALUE('DDB Request'!C1245)</f>
        <v>0</v>
      </c>
      <c r="Y1236" s="191" t="e">
        <f>IF(MATCH(_xlfn.NUMBERVALUE('DDB Request'!C1245),Table2[[SpeedType ]],0),"No","")</f>
        <v>#N/A</v>
      </c>
    </row>
    <row r="1237" spans="21:25">
      <c r="U1237">
        <v>11006028</v>
      </c>
      <c r="V1237" t="s">
        <v>1597</v>
      </c>
      <c r="W1237" s="126" t="s">
        <v>555</v>
      </c>
      <c r="X1237" s="181">
        <f>_xlfn.NUMBERVALUE('DDB Request'!C1246)</f>
        <v>0</v>
      </c>
      <c r="Y1237" s="191" t="e">
        <f>IF(MATCH(_xlfn.NUMBERVALUE('DDB Request'!C1246),Table2[[SpeedType ]],0),"No","")</f>
        <v>#N/A</v>
      </c>
    </row>
    <row r="1238" spans="21:25">
      <c r="U1238">
        <v>11006030</v>
      </c>
      <c r="V1238" t="s">
        <v>1598</v>
      </c>
      <c r="W1238" s="126" t="s">
        <v>555</v>
      </c>
      <c r="X1238" s="181">
        <f>_xlfn.NUMBERVALUE('DDB Request'!C1247)</f>
        <v>0</v>
      </c>
      <c r="Y1238" s="191" t="e">
        <f>IF(MATCH(_xlfn.NUMBERVALUE('DDB Request'!C1247),Table2[[SpeedType ]],0),"No","")</f>
        <v>#N/A</v>
      </c>
    </row>
    <row r="1239" spans="21:25">
      <c r="U1239">
        <v>11002419</v>
      </c>
      <c r="V1239" t="s">
        <v>1599</v>
      </c>
      <c r="W1239" s="126" t="s">
        <v>555</v>
      </c>
      <c r="X1239" s="181">
        <f>_xlfn.NUMBERVALUE('DDB Request'!C1248)</f>
        <v>0</v>
      </c>
      <c r="Y1239" s="191" t="e">
        <f>IF(MATCH(_xlfn.NUMBERVALUE('DDB Request'!C1248),Table2[[SpeedType ]],0),"No","")</f>
        <v>#N/A</v>
      </c>
    </row>
    <row r="1240" spans="21:25">
      <c r="U1240">
        <v>11004284</v>
      </c>
      <c r="V1240" t="s">
        <v>1600</v>
      </c>
      <c r="W1240" s="126" t="s">
        <v>555</v>
      </c>
      <c r="X1240" s="181">
        <f>_xlfn.NUMBERVALUE('DDB Request'!C1249)</f>
        <v>0</v>
      </c>
      <c r="Y1240" s="191" t="e">
        <f>IF(MATCH(_xlfn.NUMBERVALUE('DDB Request'!C1249),Table2[[SpeedType ]],0),"No","")</f>
        <v>#N/A</v>
      </c>
    </row>
    <row r="1241" spans="21:25">
      <c r="U1241">
        <v>11005230</v>
      </c>
      <c r="V1241" t="s">
        <v>1601</v>
      </c>
      <c r="W1241" s="126" t="s">
        <v>555</v>
      </c>
      <c r="X1241" s="181">
        <f>_xlfn.NUMBERVALUE('DDB Request'!C1250)</f>
        <v>0</v>
      </c>
      <c r="Y1241" s="191" t="e">
        <f>IF(MATCH(_xlfn.NUMBERVALUE('DDB Request'!C1250),Table2[[SpeedType ]],0),"No","")</f>
        <v>#N/A</v>
      </c>
    </row>
    <row r="1242" spans="21:25">
      <c r="U1242">
        <v>11006034</v>
      </c>
      <c r="V1242" t="s">
        <v>1602</v>
      </c>
      <c r="W1242" s="126" t="s">
        <v>555</v>
      </c>
      <c r="X1242" s="181">
        <f>_xlfn.NUMBERVALUE('DDB Request'!C1251)</f>
        <v>0</v>
      </c>
      <c r="Y1242" s="191" t="e">
        <f>IF(MATCH(_xlfn.NUMBERVALUE('DDB Request'!C1251),Table2[[SpeedType ]],0),"No","")</f>
        <v>#N/A</v>
      </c>
    </row>
    <row r="1243" spans="21:25">
      <c r="U1243">
        <v>11006745</v>
      </c>
      <c r="V1243" t="s">
        <v>1603</v>
      </c>
      <c r="W1243" s="126" t="s">
        <v>555</v>
      </c>
      <c r="X1243" s="181">
        <f>_xlfn.NUMBERVALUE('DDB Request'!C1252)</f>
        <v>0</v>
      </c>
      <c r="Y1243" s="191" t="e">
        <f>IF(MATCH(_xlfn.NUMBERVALUE('DDB Request'!C1252),Table2[[SpeedType ]],0),"No","")</f>
        <v>#N/A</v>
      </c>
    </row>
    <row r="1244" spans="21:25">
      <c r="U1244">
        <v>11001218</v>
      </c>
      <c r="V1244" t="s">
        <v>1604</v>
      </c>
      <c r="W1244" s="126" t="s">
        <v>555</v>
      </c>
      <c r="X1244" s="181">
        <f>_xlfn.NUMBERVALUE('DDB Request'!C1253)</f>
        <v>0</v>
      </c>
      <c r="Y1244" s="191" t="e">
        <f>IF(MATCH(_xlfn.NUMBERVALUE('DDB Request'!C1253),Table2[[SpeedType ]],0),"No","")</f>
        <v>#N/A</v>
      </c>
    </row>
    <row r="1245" spans="21:25">
      <c r="U1245">
        <v>11001819</v>
      </c>
      <c r="V1245" t="s">
        <v>1605</v>
      </c>
      <c r="W1245" s="126" t="s">
        <v>555</v>
      </c>
      <c r="X1245" s="181">
        <f>_xlfn.NUMBERVALUE('DDB Request'!C1254)</f>
        <v>0</v>
      </c>
      <c r="Y1245" s="191" t="e">
        <f>IF(MATCH(_xlfn.NUMBERVALUE('DDB Request'!C1254),Table2[[SpeedType ]],0),"No","")</f>
        <v>#N/A</v>
      </c>
    </row>
    <row r="1246" spans="21:25">
      <c r="U1246">
        <v>11001931</v>
      </c>
      <c r="V1246" t="s">
        <v>1606</v>
      </c>
      <c r="W1246" s="126" t="s">
        <v>555</v>
      </c>
      <c r="X1246" s="181">
        <f>_xlfn.NUMBERVALUE('DDB Request'!C1255)</f>
        <v>0</v>
      </c>
      <c r="Y1246" s="191" t="e">
        <f>IF(MATCH(_xlfn.NUMBERVALUE('DDB Request'!C1255),Table2[[SpeedType ]],0),"No","")</f>
        <v>#N/A</v>
      </c>
    </row>
    <row r="1247" spans="21:25">
      <c r="U1247">
        <v>11002839</v>
      </c>
      <c r="V1247" t="s">
        <v>1607</v>
      </c>
      <c r="W1247" s="126" t="s">
        <v>555</v>
      </c>
      <c r="X1247" s="181">
        <f>_xlfn.NUMBERVALUE('DDB Request'!C1256)</f>
        <v>0</v>
      </c>
      <c r="Y1247" s="191" t="e">
        <f>IF(MATCH(_xlfn.NUMBERVALUE('DDB Request'!C1256),Table2[[SpeedType ]],0),"No","")</f>
        <v>#N/A</v>
      </c>
    </row>
    <row r="1248" spans="21:25">
      <c r="U1248">
        <v>11003585</v>
      </c>
      <c r="V1248" t="s">
        <v>1608</v>
      </c>
      <c r="W1248" s="126" t="s">
        <v>555</v>
      </c>
      <c r="X1248" s="181">
        <f>_xlfn.NUMBERVALUE('DDB Request'!C1257)</f>
        <v>0</v>
      </c>
      <c r="Y1248" s="191" t="e">
        <f>IF(MATCH(_xlfn.NUMBERVALUE('DDB Request'!C1257),Table2[[SpeedType ]],0),"No","")</f>
        <v>#N/A</v>
      </c>
    </row>
    <row r="1249" spans="21:25">
      <c r="U1249">
        <v>11003587</v>
      </c>
      <c r="V1249" t="s">
        <v>1609</v>
      </c>
      <c r="W1249" s="126" t="s">
        <v>555</v>
      </c>
      <c r="X1249" s="181">
        <f>_xlfn.NUMBERVALUE('DDB Request'!C1258)</f>
        <v>0</v>
      </c>
      <c r="Y1249" s="191" t="e">
        <f>IF(MATCH(_xlfn.NUMBERVALUE('DDB Request'!C1258),Table2[[SpeedType ]],0),"No","")</f>
        <v>#N/A</v>
      </c>
    </row>
    <row r="1250" spans="21:25">
      <c r="U1250">
        <v>11003727</v>
      </c>
      <c r="V1250" t="s">
        <v>1610</v>
      </c>
      <c r="W1250" s="126" t="s">
        <v>555</v>
      </c>
      <c r="X1250" s="181">
        <f>_xlfn.NUMBERVALUE('DDB Request'!C1259)</f>
        <v>0</v>
      </c>
      <c r="Y1250" s="191" t="e">
        <f>IF(MATCH(_xlfn.NUMBERVALUE('DDB Request'!C1259),Table2[[SpeedType ]],0),"No","")</f>
        <v>#N/A</v>
      </c>
    </row>
    <row r="1251" spans="21:25">
      <c r="U1251">
        <v>11004276</v>
      </c>
      <c r="V1251" t="s">
        <v>1611</v>
      </c>
      <c r="W1251" s="126" t="s">
        <v>555</v>
      </c>
      <c r="X1251" s="181">
        <f>_xlfn.NUMBERVALUE('DDB Request'!C1260)</f>
        <v>0</v>
      </c>
      <c r="Y1251" s="191" t="e">
        <f>IF(MATCH(_xlfn.NUMBERVALUE('DDB Request'!C1260),Table2[[SpeedType ]],0),"No","")</f>
        <v>#N/A</v>
      </c>
    </row>
    <row r="1252" spans="21:25">
      <c r="U1252">
        <v>11004280</v>
      </c>
      <c r="V1252" t="s">
        <v>1612</v>
      </c>
      <c r="W1252" s="126" t="s">
        <v>555</v>
      </c>
      <c r="X1252" s="181">
        <f>_xlfn.NUMBERVALUE('DDB Request'!C1261)</f>
        <v>0</v>
      </c>
      <c r="Y1252" s="191" t="e">
        <f>IF(MATCH(_xlfn.NUMBERVALUE('DDB Request'!C1261),Table2[[SpeedType ]],0),"No","")</f>
        <v>#N/A</v>
      </c>
    </row>
    <row r="1253" spans="21:25">
      <c r="U1253">
        <v>11005173</v>
      </c>
      <c r="V1253" t="s">
        <v>1613</v>
      </c>
      <c r="W1253" s="126" t="s">
        <v>555</v>
      </c>
      <c r="X1253" s="181">
        <f>_xlfn.NUMBERVALUE('DDB Request'!C1262)</f>
        <v>0</v>
      </c>
      <c r="Y1253" s="191" t="e">
        <f>IF(MATCH(_xlfn.NUMBERVALUE('DDB Request'!C1262),Table2[[SpeedType ]],0),"No","")</f>
        <v>#N/A</v>
      </c>
    </row>
    <row r="1254" spans="21:25">
      <c r="U1254">
        <v>11006731</v>
      </c>
      <c r="V1254" t="s">
        <v>1614</v>
      </c>
      <c r="W1254" s="126" t="s">
        <v>555</v>
      </c>
      <c r="X1254" s="181">
        <f>_xlfn.NUMBERVALUE('DDB Request'!C1263)</f>
        <v>0</v>
      </c>
      <c r="Y1254" s="191" t="e">
        <f>IF(MATCH(_xlfn.NUMBERVALUE('DDB Request'!C1263),Table2[[SpeedType ]],0),"No","")</f>
        <v>#N/A</v>
      </c>
    </row>
    <row r="1255" spans="21:25">
      <c r="U1255">
        <v>13479639</v>
      </c>
      <c r="V1255" t="s">
        <v>1615</v>
      </c>
      <c r="W1255" s="126" t="s">
        <v>555</v>
      </c>
      <c r="X1255" s="181">
        <f>_xlfn.NUMBERVALUE('DDB Request'!C1264)</f>
        <v>0</v>
      </c>
      <c r="Y1255" s="191" t="e">
        <f>IF(MATCH(_xlfn.NUMBERVALUE('DDB Request'!C1264),Table2[[SpeedType ]],0),"No","")</f>
        <v>#N/A</v>
      </c>
    </row>
    <row r="1256" spans="21:25">
      <c r="U1256">
        <v>13480032</v>
      </c>
      <c r="V1256" t="s">
        <v>1616</v>
      </c>
      <c r="W1256" s="126" t="s">
        <v>555</v>
      </c>
      <c r="X1256" s="181">
        <f>_xlfn.NUMBERVALUE('DDB Request'!C1265)</f>
        <v>0</v>
      </c>
      <c r="Y1256" s="191" t="e">
        <f>IF(MATCH(_xlfn.NUMBERVALUE('DDB Request'!C1265),Table2[[SpeedType ]],0),"No","")</f>
        <v>#N/A</v>
      </c>
    </row>
    <row r="1257" spans="21:25">
      <c r="U1257">
        <v>13480157</v>
      </c>
      <c r="V1257" t="s">
        <v>1617</v>
      </c>
      <c r="W1257" s="126" t="s">
        <v>555</v>
      </c>
      <c r="X1257" s="181">
        <f>_xlfn.NUMBERVALUE('DDB Request'!C1266)</f>
        <v>0</v>
      </c>
      <c r="Y1257" s="191" t="e">
        <f>IF(MATCH(_xlfn.NUMBERVALUE('DDB Request'!C1266),Table2[[SpeedType ]],0),"No","")</f>
        <v>#N/A</v>
      </c>
    </row>
    <row r="1258" spans="21:25">
      <c r="U1258">
        <v>13480522</v>
      </c>
      <c r="V1258" t="s">
        <v>1618</v>
      </c>
      <c r="W1258" s="126" t="s">
        <v>555</v>
      </c>
      <c r="X1258" s="181">
        <f>_xlfn.NUMBERVALUE('DDB Request'!C1267)</f>
        <v>0</v>
      </c>
      <c r="Y1258" s="191" t="e">
        <f>IF(MATCH(_xlfn.NUMBERVALUE('DDB Request'!C1267),Table2[[SpeedType ]],0),"No","")</f>
        <v>#N/A</v>
      </c>
    </row>
    <row r="1259" spans="21:25">
      <c r="U1259">
        <v>13480809</v>
      </c>
      <c r="V1259" t="s">
        <v>1619</v>
      </c>
      <c r="W1259" s="126" t="s">
        <v>555</v>
      </c>
      <c r="X1259" s="181">
        <f>_xlfn.NUMBERVALUE('DDB Request'!C1268)</f>
        <v>0</v>
      </c>
      <c r="Y1259" s="191" t="e">
        <f>IF(MATCH(_xlfn.NUMBERVALUE('DDB Request'!C1268),Table2[[SpeedType ]],0),"No","")</f>
        <v>#N/A</v>
      </c>
    </row>
    <row r="1260" spans="21:25">
      <c r="U1260">
        <v>13483780</v>
      </c>
      <c r="V1260" t="s">
        <v>1620</v>
      </c>
      <c r="W1260" s="126" t="s">
        <v>555</v>
      </c>
      <c r="X1260" s="181">
        <f>_xlfn.NUMBERVALUE('DDB Request'!C1269)</f>
        <v>0</v>
      </c>
      <c r="Y1260" s="191" t="e">
        <f>IF(MATCH(_xlfn.NUMBERVALUE('DDB Request'!C1269),Table2[[SpeedType ]],0),"No","")</f>
        <v>#N/A</v>
      </c>
    </row>
    <row r="1261" spans="21:25">
      <c r="U1261">
        <v>13488768</v>
      </c>
      <c r="V1261" t="s">
        <v>1621</v>
      </c>
      <c r="W1261" s="126" t="s">
        <v>555</v>
      </c>
      <c r="X1261" s="181">
        <f>_xlfn.NUMBERVALUE('DDB Request'!C1270)</f>
        <v>0</v>
      </c>
      <c r="Y1261" s="191" t="e">
        <f>IF(MATCH(_xlfn.NUMBERVALUE('DDB Request'!C1270),Table2[[SpeedType ]],0),"No","")</f>
        <v>#N/A</v>
      </c>
    </row>
    <row r="1262" spans="21:25">
      <c r="U1262">
        <v>11004282</v>
      </c>
      <c r="V1262" t="s">
        <v>1622</v>
      </c>
      <c r="W1262" s="126" t="s">
        <v>555</v>
      </c>
      <c r="X1262" s="181">
        <f>_xlfn.NUMBERVALUE('DDB Request'!C1271)</f>
        <v>0</v>
      </c>
      <c r="Y1262" s="191" t="e">
        <f>IF(MATCH(_xlfn.NUMBERVALUE('DDB Request'!C1271),Table2[[SpeedType ]],0),"No","")</f>
        <v>#N/A</v>
      </c>
    </row>
    <row r="1263" spans="21:25">
      <c r="U1263">
        <v>11004332</v>
      </c>
      <c r="V1263" t="s">
        <v>1623</v>
      </c>
      <c r="W1263" s="126" t="s">
        <v>555</v>
      </c>
      <c r="X1263" s="181">
        <f>_xlfn.NUMBERVALUE('DDB Request'!C1272)</f>
        <v>0</v>
      </c>
      <c r="Y1263" s="191" t="e">
        <f>IF(MATCH(_xlfn.NUMBERVALUE('DDB Request'!C1272),Table2[[SpeedType ]],0),"No","")</f>
        <v>#N/A</v>
      </c>
    </row>
    <row r="1264" spans="21:25">
      <c r="U1264">
        <v>11005154</v>
      </c>
      <c r="V1264" t="s">
        <v>1624</v>
      </c>
      <c r="W1264" s="126" t="s">
        <v>555</v>
      </c>
      <c r="X1264" s="181">
        <f>_xlfn.NUMBERVALUE('DDB Request'!C1273)</f>
        <v>0</v>
      </c>
      <c r="Y1264" s="191" t="e">
        <f>IF(MATCH(_xlfn.NUMBERVALUE('DDB Request'!C1273),Table2[[SpeedType ]],0),"No","")</f>
        <v>#N/A</v>
      </c>
    </row>
    <row r="1265" spans="21:25">
      <c r="U1265">
        <v>11006106</v>
      </c>
      <c r="V1265" t="s">
        <v>1625</v>
      </c>
      <c r="W1265" s="126" t="s">
        <v>555</v>
      </c>
      <c r="X1265" s="181">
        <f>_xlfn.NUMBERVALUE('DDB Request'!C1274)</f>
        <v>0</v>
      </c>
      <c r="Y1265" s="191" t="e">
        <f>IF(MATCH(_xlfn.NUMBERVALUE('DDB Request'!C1274),Table2[[SpeedType ]],0),"No","")</f>
        <v>#N/A</v>
      </c>
    </row>
    <row r="1266" spans="21:25">
      <c r="U1266">
        <v>11006156</v>
      </c>
      <c r="V1266" t="s">
        <v>1626</v>
      </c>
      <c r="W1266" s="126" t="s">
        <v>555</v>
      </c>
      <c r="X1266" s="181">
        <f>_xlfn.NUMBERVALUE('DDB Request'!C1275)</f>
        <v>0</v>
      </c>
      <c r="Y1266" s="191" t="e">
        <f>IF(MATCH(_xlfn.NUMBERVALUE('DDB Request'!C1275),Table2[[SpeedType ]],0),"No","")</f>
        <v>#N/A</v>
      </c>
    </row>
    <row r="1267" spans="21:25">
      <c r="U1267">
        <v>11006735</v>
      </c>
      <c r="V1267" t="s">
        <v>1627</v>
      </c>
      <c r="W1267" s="126" t="s">
        <v>555</v>
      </c>
      <c r="X1267" s="181">
        <f>_xlfn.NUMBERVALUE('DDB Request'!C1276)</f>
        <v>0</v>
      </c>
      <c r="Y1267" s="191" t="e">
        <f>IF(MATCH(_xlfn.NUMBERVALUE('DDB Request'!C1276),Table2[[SpeedType ]],0),"No","")</f>
        <v>#N/A</v>
      </c>
    </row>
    <row r="1268" spans="21:25">
      <c r="U1268">
        <v>11002437</v>
      </c>
      <c r="V1268" t="s">
        <v>1628</v>
      </c>
      <c r="W1268" s="126" t="s">
        <v>555</v>
      </c>
      <c r="X1268" s="181">
        <f>_xlfn.NUMBERVALUE('DDB Request'!C1277)</f>
        <v>0</v>
      </c>
      <c r="Y1268" s="191" t="e">
        <f>IF(MATCH(_xlfn.NUMBERVALUE('DDB Request'!C1277),Table2[[SpeedType ]],0),"No","")</f>
        <v>#N/A</v>
      </c>
    </row>
    <row r="1269" spans="21:25">
      <c r="U1269">
        <v>11003656</v>
      </c>
      <c r="V1269" t="s">
        <v>1629</v>
      </c>
      <c r="W1269" s="126" t="s">
        <v>555</v>
      </c>
      <c r="X1269" s="181">
        <f>_xlfn.NUMBERVALUE('DDB Request'!C1278)</f>
        <v>0</v>
      </c>
      <c r="Y1269" s="191" t="e">
        <f>IF(MATCH(_xlfn.NUMBERVALUE('DDB Request'!C1278),Table2[[SpeedType ]],0),"No","")</f>
        <v>#N/A</v>
      </c>
    </row>
    <row r="1270" spans="21:25">
      <c r="U1270">
        <v>11006038</v>
      </c>
      <c r="V1270" t="s">
        <v>1630</v>
      </c>
      <c r="W1270" s="126" t="s">
        <v>555</v>
      </c>
      <c r="X1270" s="181">
        <f>_xlfn.NUMBERVALUE('DDB Request'!C1279)</f>
        <v>0</v>
      </c>
      <c r="Y1270" s="191" t="e">
        <f>IF(MATCH(_xlfn.NUMBERVALUE('DDB Request'!C1279),Table2[[SpeedType ]],0),"No","")</f>
        <v>#N/A</v>
      </c>
    </row>
    <row r="1271" spans="21:25">
      <c r="U1271">
        <v>11006145</v>
      </c>
      <c r="V1271" t="s">
        <v>1631</v>
      </c>
      <c r="W1271" s="126" t="s">
        <v>555</v>
      </c>
      <c r="X1271" s="181">
        <f>_xlfn.NUMBERVALUE('DDB Request'!C1280)</f>
        <v>0</v>
      </c>
      <c r="Y1271" s="191" t="e">
        <f>IF(MATCH(_xlfn.NUMBERVALUE('DDB Request'!C1280),Table2[[SpeedType ]],0),"No","")</f>
        <v>#N/A</v>
      </c>
    </row>
    <row r="1272" spans="21:25">
      <c r="U1272">
        <v>11006756</v>
      </c>
      <c r="V1272" t="s">
        <v>1632</v>
      </c>
      <c r="W1272" s="126" t="s">
        <v>555</v>
      </c>
      <c r="X1272" s="181">
        <f>_xlfn.NUMBERVALUE('DDB Request'!C1281)</f>
        <v>0</v>
      </c>
      <c r="Y1272" s="191" t="e">
        <f>IF(MATCH(_xlfn.NUMBERVALUE('DDB Request'!C1281),Table2[[SpeedType ]],0),"No","")</f>
        <v>#N/A</v>
      </c>
    </row>
    <row r="1273" spans="21:25">
      <c r="U1273">
        <v>11007744</v>
      </c>
      <c r="V1273" t="s">
        <v>1633</v>
      </c>
      <c r="W1273" s="126" t="s">
        <v>555</v>
      </c>
      <c r="X1273" s="181">
        <f>_xlfn.NUMBERVALUE('DDB Request'!C1282)</f>
        <v>0</v>
      </c>
      <c r="Y1273" s="191" t="e">
        <f>IF(MATCH(_xlfn.NUMBERVALUE('DDB Request'!C1282),Table2[[SpeedType ]],0),"No","")</f>
        <v>#N/A</v>
      </c>
    </row>
    <row r="1274" spans="21:25">
      <c r="U1274">
        <v>11003464</v>
      </c>
      <c r="V1274" t="s">
        <v>1634</v>
      </c>
      <c r="W1274" s="126" t="s">
        <v>555</v>
      </c>
      <c r="X1274" s="181">
        <f>_xlfn.NUMBERVALUE('DDB Request'!C1283)</f>
        <v>0</v>
      </c>
      <c r="Y1274" s="191" t="e">
        <f>IF(MATCH(_xlfn.NUMBERVALUE('DDB Request'!C1283),Table2[[SpeedType ]],0),"No","")</f>
        <v>#N/A</v>
      </c>
    </row>
    <row r="1275" spans="21:25">
      <c r="U1275">
        <v>11003466</v>
      </c>
      <c r="V1275" t="s">
        <v>1635</v>
      </c>
      <c r="W1275" s="126" t="s">
        <v>555</v>
      </c>
      <c r="X1275" s="181">
        <f>_xlfn.NUMBERVALUE('DDB Request'!C1284)</f>
        <v>0</v>
      </c>
      <c r="Y1275" s="191" t="e">
        <f>IF(MATCH(_xlfn.NUMBERVALUE('DDB Request'!C1284),Table2[[SpeedType ]],0),"No","")</f>
        <v>#N/A</v>
      </c>
    </row>
    <row r="1276" spans="21:25">
      <c r="U1276">
        <v>11006032</v>
      </c>
      <c r="V1276" t="s">
        <v>1636</v>
      </c>
      <c r="W1276" s="126" t="s">
        <v>555</v>
      </c>
      <c r="X1276" s="181">
        <f>_xlfn.NUMBERVALUE('DDB Request'!C1285)</f>
        <v>0</v>
      </c>
      <c r="Y1276" s="191" t="e">
        <f>IF(MATCH(_xlfn.NUMBERVALUE('DDB Request'!C1285),Table2[[SpeedType ]],0),"No","")</f>
        <v>#N/A</v>
      </c>
    </row>
    <row r="1277" spans="21:25">
      <c r="U1277">
        <v>11006751</v>
      </c>
      <c r="V1277" t="s">
        <v>1637</v>
      </c>
      <c r="W1277" s="126" t="s">
        <v>555</v>
      </c>
      <c r="X1277" s="181">
        <f>_xlfn.NUMBERVALUE('DDB Request'!C1286)</f>
        <v>0</v>
      </c>
      <c r="Y1277" s="191" t="e">
        <f>IF(MATCH(_xlfn.NUMBERVALUE('DDB Request'!C1286),Table2[[SpeedType ]],0),"No","")</f>
        <v>#N/A</v>
      </c>
    </row>
    <row r="1278" spans="21:25">
      <c r="U1278">
        <v>11004463</v>
      </c>
      <c r="V1278" t="s">
        <v>1638</v>
      </c>
      <c r="W1278" s="126" t="s">
        <v>555</v>
      </c>
      <c r="X1278" s="181">
        <f>_xlfn.NUMBERVALUE('DDB Request'!C1287)</f>
        <v>0</v>
      </c>
      <c r="Y1278" s="191" t="e">
        <f>IF(MATCH(_xlfn.NUMBERVALUE('DDB Request'!C1287),Table2[[SpeedType ]],0),"No","")</f>
        <v>#N/A</v>
      </c>
    </row>
    <row r="1279" spans="21:25">
      <c r="U1279">
        <v>11005144</v>
      </c>
      <c r="V1279" t="s">
        <v>1639</v>
      </c>
      <c r="W1279" s="126" t="s">
        <v>555</v>
      </c>
      <c r="X1279" s="181">
        <f>_xlfn.NUMBERVALUE('DDB Request'!C1288)</f>
        <v>0</v>
      </c>
      <c r="Y1279" s="191" t="e">
        <f>IF(MATCH(_xlfn.NUMBERVALUE('DDB Request'!C1288),Table2[[SpeedType ]],0),"No","")</f>
        <v>#N/A</v>
      </c>
    </row>
    <row r="1280" spans="21:25">
      <c r="U1280">
        <v>11006096</v>
      </c>
      <c r="V1280" t="s">
        <v>1640</v>
      </c>
      <c r="W1280" s="126" t="s">
        <v>555</v>
      </c>
      <c r="X1280" s="181">
        <f>_xlfn.NUMBERVALUE('DDB Request'!C1289)</f>
        <v>0</v>
      </c>
      <c r="Y1280" s="191" t="e">
        <f>IF(MATCH(_xlfn.NUMBERVALUE('DDB Request'!C1289),Table2[[SpeedType ]],0),"No","")</f>
        <v>#N/A</v>
      </c>
    </row>
    <row r="1281" spans="21:25">
      <c r="U1281">
        <v>11006229</v>
      </c>
      <c r="V1281" t="s">
        <v>1641</v>
      </c>
      <c r="W1281" s="126" t="s">
        <v>555</v>
      </c>
      <c r="X1281" s="181">
        <f>_xlfn.NUMBERVALUE('DDB Request'!C1290)</f>
        <v>0</v>
      </c>
      <c r="Y1281" s="191" t="e">
        <f>IF(MATCH(_xlfn.NUMBERVALUE('DDB Request'!C1290),Table2[[SpeedType ]],0),"No","")</f>
        <v>#N/A</v>
      </c>
    </row>
    <row r="1282" spans="21:25">
      <c r="U1282">
        <v>11001967</v>
      </c>
      <c r="V1282" t="s">
        <v>1642</v>
      </c>
      <c r="W1282" s="126" t="s">
        <v>555</v>
      </c>
      <c r="X1282" s="181">
        <f>_xlfn.NUMBERVALUE('DDB Request'!C1291)</f>
        <v>0</v>
      </c>
      <c r="Y1282" s="191" t="e">
        <f>IF(MATCH(_xlfn.NUMBERVALUE('DDB Request'!C1291),Table2[[SpeedType ]],0),"No","")</f>
        <v>#N/A</v>
      </c>
    </row>
    <row r="1283" spans="21:25">
      <c r="U1283">
        <v>11001102</v>
      </c>
      <c r="V1283" t="s">
        <v>1643</v>
      </c>
      <c r="W1283" s="126" t="s">
        <v>555</v>
      </c>
      <c r="X1283" s="181">
        <f>_xlfn.NUMBERVALUE('DDB Request'!C1292)</f>
        <v>0</v>
      </c>
      <c r="Y1283" s="191" t="e">
        <f>IF(MATCH(_xlfn.NUMBERVALUE('DDB Request'!C1292),Table2[[SpeedType ]],0),"No","")</f>
        <v>#N/A</v>
      </c>
    </row>
    <row r="1284" spans="21:25">
      <c r="U1284">
        <v>11003454</v>
      </c>
      <c r="V1284" t="s">
        <v>1644</v>
      </c>
      <c r="W1284" s="126" t="s">
        <v>555</v>
      </c>
      <c r="X1284" s="181">
        <f>_xlfn.NUMBERVALUE('DDB Request'!C1293)</f>
        <v>0</v>
      </c>
      <c r="Y1284" s="191" t="e">
        <f>IF(MATCH(_xlfn.NUMBERVALUE('DDB Request'!C1293),Table2[[SpeedType ]],0),"No","")</f>
        <v>#N/A</v>
      </c>
    </row>
    <row r="1285" spans="21:25">
      <c r="U1285">
        <v>11003575</v>
      </c>
      <c r="V1285" t="s">
        <v>1645</v>
      </c>
      <c r="W1285" s="126" t="s">
        <v>555</v>
      </c>
      <c r="X1285" s="181">
        <f>_xlfn.NUMBERVALUE('DDB Request'!C1294)</f>
        <v>0</v>
      </c>
      <c r="Y1285" s="191" t="e">
        <f>IF(MATCH(_xlfn.NUMBERVALUE('DDB Request'!C1294),Table2[[SpeedType ]],0),"No","")</f>
        <v>#N/A</v>
      </c>
    </row>
    <row r="1286" spans="21:25">
      <c r="U1286">
        <v>11004286</v>
      </c>
      <c r="V1286" t="s">
        <v>1646</v>
      </c>
      <c r="W1286" s="126" t="s">
        <v>555</v>
      </c>
      <c r="X1286" s="181">
        <f>_xlfn.NUMBERVALUE('DDB Request'!C1295)</f>
        <v>0</v>
      </c>
      <c r="Y1286" s="191" t="e">
        <f>IF(MATCH(_xlfn.NUMBERVALUE('DDB Request'!C1295),Table2[[SpeedType ]],0),"No","")</f>
        <v>#N/A</v>
      </c>
    </row>
    <row r="1287" spans="21:25">
      <c r="U1287">
        <v>11006042</v>
      </c>
      <c r="V1287" t="s">
        <v>1647</v>
      </c>
      <c r="W1287" s="126" t="s">
        <v>555</v>
      </c>
      <c r="X1287" s="181">
        <f>_xlfn.NUMBERVALUE('DDB Request'!C1296)</f>
        <v>0</v>
      </c>
      <c r="Y1287" s="191" t="e">
        <f>IF(MATCH(_xlfn.NUMBERVALUE('DDB Request'!C1296),Table2[[SpeedType ]],0),"No","")</f>
        <v>#N/A</v>
      </c>
    </row>
    <row r="1288" spans="21:25">
      <c r="U1288">
        <v>11003571</v>
      </c>
      <c r="V1288" t="s">
        <v>1648</v>
      </c>
      <c r="W1288" s="126" t="s">
        <v>555</v>
      </c>
      <c r="X1288" s="181">
        <f>_xlfn.NUMBERVALUE('DDB Request'!C1297)</f>
        <v>0</v>
      </c>
      <c r="Y1288" s="191" t="e">
        <f>IF(MATCH(_xlfn.NUMBERVALUE('DDB Request'!C1297),Table2[[SpeedType ]],0),"No","")</f>
        <v>#N/A</v>
      </c>
    </row>
    <row r="1289" spans="21:25">
      <c r="U1289">
        <v>11005163</v>
      </c>
      <c r="V1289" t="s">
        <v>1649</v>
      </c>
      <c r="W1289" s="126" t="s">
        <v>555</v>
      </c>
      <c r="X1289" s="181">
        <f>_xlfn.NUMBERVALUE('DDB Request'!C1298)</f>
        <v>0</v>
      </c>
      <c r="Y1289" s="191" t="e">
        <f>IF(MATCH(_xlfn.NUMBERVALUE('DDB Request'!C1298),Table2[[SpeedType ]],0),"No","")</f>
        <v>#N/A</v>
      </c>
    </row>
    <row r="1290" spans="21:25">
      <c r="U1290">
        <v>11005177</v>
      </c>
      <c r="V1290" t="s">
        <v>1650</v>
      </c>
      <c r="W1290" s="126" t="s">
        <v>555</v>
      </c>
      <c r="X1290" s="181">
        <f>_xlfn.NUMBERVALUE('DDB Request'!C1299)</f>
        <v>0</v>
      </c>
      <c r="Y1290" s="191" t="e">
        <f>IF(MATCH(_xlfn.NUMBERVALUE('DDB Request'!C1299),Table2[[SpeedType ]],0),"No","")</f>
        <v>#N/A</v>
      </c>
    </row>
    <row r="1291" spans="21:25">
      <c r="U1291">
        <v>11005216</v>
      </c>
      <c r="V1291" t="s">
        <v>1651</v>
      </c>
      <c r="W1291" s="126" t="s">
        <v>555</v>
      </c>
      <c r="X1291" s="181">
        <f>_xlfn.NUMBERVALUE('DDB Request'!C1300)</f>
        <v>0</v>
      </c>
      <c r="Y1291" s="191" t="e">
        <f>IF(MATCH(_xlfn.NUMBERVALUE('DDB Request'!C1300),Table2[[SpeedType ]],0),"No","")</f>
        <v>#N/A</v>
      </c>
    </row>
    <row r="1292" spans="21:25">
      <c r="U1292">
        <v>11006046</v>
      </c>
      <c r="V1292" t="s">
        <v>1652</v>
      </c>
      <c r="W1292" s="126" t="s">
        <v>555</v>
      </c>
      <c r="X1292" s="181">
        <f>_xlfn.NUMBERVALUE('DDB Request'!C1301)</f>
        <v>0</v>
      </c>
      <c r="Y1292" s="191" t="e">
        <f>IF(MATCH(_xlfn.NUMBERVALUE('DDB Request'!C1301),Table2[[SpeedType ]],0),"No","")</f>
        <v>#N/A</v>
      </c>
    </row>
    <row r="1293" spans="21:25">
      <c r="U1293">
        <v>11006713</v>
      </c>
      <c r="V1293" t="s">
        <v>1653</v>
      </c>
      <c r="W1293" s="126" t="s">
        <v>555</v>
      </c>
      <c r="X1293" s="181">
        <f>_xlfn.NUMBERVALUE('DDB Request'!C1302)</f>
        <v>0</v>
      </c>
      <c r="Y1293" s="191" t="e">
        <f>IF(MATCH(_xlfn.NUMBERVALUE('DDB Request'!C1302),Table2[[SpeedType ]],0),"No","")</f>
        <v>#N/A</v>
      </c>
    </row>
    <row r="1294" spans="21:25">
      <c r="U1294">
        <v>11004279</v>
      </c>
      <c r="V1294" t="s">
        <v>1654</v>
      </c>
      <c r="W1294" s="126" t="s">
        <v>555</v>
      </c>
      <c r="X1294" s="181">
        <f>_xlfn.NUMBERVALUE('DDB Request'!C1303)</f>
        <v>0</v>
      </c>
      <c r="Y1294" s="191" t="e">
        <f>IF(MATCH(_xlfn.NUMBERVALUE('DDB Request'!C1303),Table2[[SpeedType ]],0),"No","")</f>
        <v>#N/A</v>
      </c>
    </row>
    <row r="1295" spans="21:25">
      <c r="U1295">
        <v>11007779</v>
      </c>
      <c r="V1295" t="s">
        <v>1655</v>
      </c>
      <c r="W1295" s="126" t="s">
        <v>555</v>
      </c>
      <c r="X1295" s="181">
        <f>_xlfn.NUMBERVALUE('DDB Request'!C1304)</f>
        <v>0</v>
      </c>
      <c r="Y1295" s="191" t="e">
        <f>IF(MATCH(_xlfn.NUMBERVALUE('DDB Request'!C1304),Table2[[SpeedType ]],0),"No","")</f>
        <v>#N/A</v>
      </c>
    </row>
    <row r="1296" spans="21:25">
      <c r="U1296">
        <v>11002487</v>
      </c>
      <c r="V1296" t="s">
        <v>1656</v>
      </c>
      <c r="W1296" s="126" t="s">
        <v>555</v>
      </c>
      <c r="X1296" s="181">
        <f>_xlfn.NUMBERVALUE('DDB Request'!C1305)</f>
        <v>0</v>
      </c>
      <c r="Y1296" s="191" t="e">
        <f>IF(MATCH(_xlfn.NUMBERVALUE('DDB Request'!C1305),Table2[[SpeedType ]],0),"No","")</f>
        <v>#N/A</v>
      </c>
    </row>
    <row r="1297" spans="21:25">
      <c r="U1297">
        <v>11003641</v>
      </c>
      <c r="V1297" t="s">
        <v>1657</v>
      </c>
      <c r="W1297" s="126" t="s">
        <v>555</v>
      </c>
      <c r="X1297" s="181">
        <f>_xlfn.NUMBERVALUE('DDB Request'!C1306)</f>
        <v>0</v>
      </c>
      <c r="Y1297" s="191" t="e">
        <f>IF(MATCH(_xlfn.NUMBERVALUE('DDB Request'!C1306),Table2[[SpeedType ]],0),"No","")</f>
        <v>#N/A</v>
      </c>
    </row>
    <row r="1298" spans="21:25">
      <c r="U1298">
        <v>11004423</v>
      </c>
      <c r="V1298" t="s">
        <v>1658</v>
      </c>
      <c r="W1298" s="126" t="s">
        <v>555</v>
      </c>
      <c r="X1298" s="181">
        <f>_xlfn.NUMBERVALUE('DDB Request'!C1307)</f>
        <v>0</v>
      </c>
      <c r="Y1298" s="191" t="e">
        <f>IF(MATCH(_xlfn.NUMBERVALUE('DDB Request'!C1307),Table2[[SpeedType ]],0),"No","")</f>
        <v>#N/A</v>
      </c>
    </row>
    <row r="1299" spans="21:25">
      <c r="U1299">
        <v>11004425</v>
      </c>
      <c r="V1299" t="s">
        <v>1659</v>
      </c>
      <c r="W1299" s="126" t="s">
        <v>555</v>
      </c>
      <c r="X1299" s="181">
        <f>_xlfn.NUMBERVALUE('DDB Request'!C1308)</f>
        <v>0</v>
      </c>
      <c r="Y1299" s="191" t="e">
        <f>IF(MATCH(_xlfn.NUMBERVALUE('DDB Request'!C1308),Table2[[SpeedType ]],0),"No","")</f>
        <v>#N/A</v>
      </c>
    </row>
    <row r="1300" spans="21:25">
      <c r="U1300">
        <v>11005218</v>
      </c>
      <c r="V1300" t="s">
        <v>1660</v>
      </c>
      <c r="W1300" s="126" t="s">
        <v>555</v>
      </c>
      <c r="X1300" s="181">
        <f>_xlfn.NUMBERVALUE('DDB Request'!C1309)</f>
        <v>0</v>
      </c>
      <c r="Y1300" s="191" t="e">
        <f>IF(MATCH(_xlfn.NUMBERVALUE('DDB Request'!C1309),Table2[[SpeedType ]],0),"No","")</f>
        <v>#N/A</v>
      </c>
    </row>
    <row r="1301" spans="21:25">
      <c r="U1301">
        <v>11006158</v>
      </c>
      <c r="V1301" t="s">
        <v>1661</v>
      </c>
      <c r="W1301" s="126" t="s">
        <v>555</v>
      </c>
      <c r="X1301" s="181">
        <f>_xlfn.NUMBERVALUE('DDB Request'!C1310)</f>
        <v>0</v>
      </c>
      <c r="Y1301" s="191" t="e">
        <f>IF(MATCH(_xlfn.NUMBERVALUE('DDB Request'!C1310),Table2[[SpeedType ]],0),"No","")</f>
        <v>#N/A</v>
      </c>
    </row>
    <row r="1302" spans="21:25">
      <c r="U1302">
        <v>11007048</v>
      </c>
      <c r="V1302" t="s">
        <v>1662</v>
      </c>
      <c r="W1302" s="126" t="s">
        <v>555</v>
      </c>
      <c r="X1302" s="181">
        <f>_xlfn.NUMBERVALUE('DDB Request'!C1311)</f>
        <v>0</v>
      </c>
      <c r="Y1302" s="191" t="e">
        <f>IF(MATCH(_xlfn.NUMBERVALUE('DDB Request'!C1311),Table2[[SpeedType ]],0),"No","")</f>
        <v>#N/A</v>
      </c>
    </row>
    <row r="1303" spans="21:25">
      <c r="U1303">
        <v>11005152</v>
      </c>
      <c r="V1303" t="s">
        <v>1663</v>
      </c>
      <c r="W1303" s="126" t="s">
        <v>555</v>
      </c>
      <c r="X1303" s="181">
        <f>_xlfn.NUMBERVALUE('DDB Request'!C1312)</f>
        <v>0</v>
      </c>
      <c r="Y1303" s="191" t="e">
        <f>IF(MATCH(_xlfn.NUMBERVALUE('DDB Request'!C1312),Table2[[SpeedType ]],0),"No","")</f>
        <v>#N/A</v>
      </c>
    </row>
    <row r="1304" spans="21:25">
      <c r="U1304">
        <v>11006741</v>
      </c>
      <c r="V1304" t="s">
        <v>1664</v>
      </c>
      <c r="W1304" s="126" t="s">
        <v>555</v>
      </c>
      <c r="X1304" s="181">
        <f>_xlfn.NUMBERVALUE('DDB Request'!C1313)</f>
        <v>0</v>
      </c>
      <c r="Y1304" s="191" t="e">
        <f>IF(MATCH(_xlfn.NUMBERVALUE('DDB Request'!C1313),Table2[[SpeedType ]],0),"No","")</f>
        <v>#N/A</v>
      </c>
    </row>
    <row r="1305" spans="21:25">
      <c r="U1305">
        <v>13490270</v>
      </c>
      <c r="V1305" t="s">
        <v>1665</v>
      </c>
      <c r="W1305" s="126" t="s">
        <v>555</v>
      </c>
      <c r="X1305" s="181">
        <f>_xlfn.NUMBERVALUE('DDB Request'!C1314)</f>
        <v>0</v>
      </c>
      <c r="Y1305" s="191" t="e">
        <f>IF(MATCH(_xlfn.NUMBERVALUE('DDB Request'!C1314),Table2[[SpeedType ]],0),"No","")</f>
        <v>#N/A</v>
      </c>
    </row>
    <row r="1306" spans="21:25">
      <c r="U1306">
        <v>11003583</v>
      </c>
      <c r="V1306" t="s">
        <v>1666</v>
      </c>
      <c r="W1306" s="126" t="s">
        <v>555</v>
      </c>
      <c r="X1306" s="181">
        <f>_xlfn.NUMBERVALUE('DDB Request'!C1315)</f>
        <v>0</v>
      </c>
      <c r="Y1306" s="191" t="e">
        <f>IF(MATCH(_xlfn.NUMBERVALUE('DDB Request'!C1315),Table2[[SpeedType ]],0),"No","")</f>
        <v>#N/A</v>
      </c>
    </row>
    <row r="1307" spans="21:25">
      <c r="U1307">
        <v>11005161</v>
      </c>
      <c r="V1307" t="s">
        <v>1667</v>
      </c>
      <c r="W1307" s="126" t="s">
        <v>555</v>
      </c>
      <c r="X1307" s="181">
        <f>_xlfn.NUMBERVALUE('DDB Request'!C1316)</f>
        <v>0</v>
      </c>
      <c r="Y1307" s="191" t="e">
        <f>IF(MATCH(_xlfn.NUMBERVALUE('DDB Request'!C1316),Table2[[SpeedType ]],0),"No","")</f>
        <v>#N/A</v>
      </c>
    </row>
    <row r="1308" spans="21:25">
      <c r="U1308">
        <v>11005171</v>
      </c>
      <c r="V1308" t="s">
        <v>1668</v>
      </c>
      <c r="W1308" s="126" t="s">
        <v>555</v>
      </c>
      <c r="X1308" s="181">
        <f>_xlfn.NUMBERVALUE('DDB Request'!C1317)</f>
        <v>0</v>
      </c>
      <c r="Y1308" s="191" t="e">
        <f>IF(MATCH(_xlfn.NUMBERVALUE('DDB Request'!C1317),Table2[[SpeedType ]],0),"No","")</f>
        <v>#N/A</v>
      </c>
    </row>
    <row r="1309" spans="21:25">
      <c r="U1309">
        <v>11006262</v>
      </c>
      <c r="V1309" t="s">
        <v>1669</v>
      </c>
      <c r="W1309" s="126" t="s">
        <v>555</v>
      </c>
      <c r="X1309" s="181">
        <f>_xlfn.NUMBERVALUE('DDB Request'!C1318)</f>
        <v>0</v>
      </c>
      <c r="Y1309" s="191" t="e">
        <f>IF(MATCH(_xlfn.NUMBERVALUE('DDB Request'!C1318),Table2[[SpeedType ]],0),"No","")</f>
        <v>#N/A</v>
      </c>
    </row>
    <row r="1310" spans="21:25">
      <c r="U1310">
        <v>11006743</v>
      </c>
      <c r="V1310" t="s">
        <v>1670</v>
      </c>
      <c r="W1310" s="126" t="s">
        <v>555</v>
      </c>
      <c r="X1310" s="181">
        <f>_xlfn.NUMBERVALUE('DDB Request'!C1319)</f>
        <v>0</v>
      </c>
      <c r="Y1310" s="191" t="e">
        <f>IF(MATCH(_xlfn.NUMBERVALUE('DDB Request'!C1319),Table2[[SpeedType ]],0),"No","")</f>
        <v>#N/A</v>
      </c>
    </row>
    <row r="1311" spans="21:25">
      <c r="U1311">
        <v>11007670</v>
      </c>
      <c r="V1311" t="s">
        <v>1671</v>
      </c>
      <c r="W1311" s="126" t="s">
        <v>555</v>
      </c>
      <c r="X1311" s="181">
        <f>_xlfn.NUMBERVALUE('DDB Request'!C1320)</f>
        <v>0</v>
      </c>
      <c r="Y1311" s="191" t="e">
        <f>IF(MATCH(_xlfn.NUMBERVALUE('DDB Request'!C1320),Table2[[SpeedType ]],0),"No","")</f>
        <v>#N/A</v>
      </c>
    </row>
    <row r="1312" spans="21:25">
      <c r="U1312">
        <v>11003032</v>
      </c>
      <c r="V1312" t="s">
        <v>1672</v>
      </c>
      <c r="W1312" s="126" t="s">
        <v>555</v>
      </c>
      <c r="X1312" s="181">
        <f>_xlfn.NUMBERVALUE('DDB Request'!C1321)</f>
        <v>0</v>
      </c>
      <c r="Y1312" s="191" t="e">
        <f>IF(MATCH(_xlfn.NUMBERVALUE('DDB Request'!C1321),Table2[[SpeedType ]],0),"No","")</f>
        <v>#N/A</v>
      </c>
    </row>
    <row r="1313" spans="21:25">
      <c r="U1313">
        <v>11003096</v>
      </c>
      <c r="V1313" t="s">
        <v>1673</v>
      </c>
      <c r="W1313" s="126" t="s">
        <v>555</v>
      </c>
      <c r="X1313" s="181">
        <f>_xlfn.NUMBERVALUE('DDB Request'!C1322)</f>
        <v>0</v>
      </c>
      <c r="Y1313" s="191" t="e">
        <f>IF(MATCH(_xlfn.NUMBERVALUE('DDB Request'!C1322),Table2[[SpeedType ]],0),"No","")</f>
        <v>#N/A</v>
      </c>
    </row>
    <row r="1314" spans="21:25">
      <c r="U1314">
        <v>11006040</v>
      </c>
      <c r="V1314" t="s">
        <v>1674</v>
      </c>
      <c r="W1314" s="126" t="s">
        <v>555</v>
      </c>
      <c r="X1314" s="181">
        <f>_xlfn.NUMBERVALUE('DDB Request'!C1323)</f>
        <v>0</v>
      </c>
      <c r="Y1314" s="191" t="e">
        <f>IF(MATCH(_xlfn.NUMBERVALUE('DDB Request'!C1323),Table2[[SpeedType ]],0),"No","")</f>
        <v>#N/A</v>
      </c>
    </row>
    <row r="1315" spans="21:25">
      <c r="U1315">
        <v>11006749</v>
      </c>
      <c r="V1315" t="s">
        <v>1675</v>
      </c>
      <c r="W1315" s="126" t="s">
        <v>555</v>
      </c>
      <c r="X1315" s="181">
        <f>_xlfn.NUMBERVALUE('DDB Request'!C1324)</f>
        <v>0</v>
      </c>
      <c r="Y1315" s="191" t="e">
        <f>IF(MATCH(_xlfn.NUMBERVALUE('DDB Request'!C1324),Table2[[SpeedType ]],0),"No","")</f>
        <v>#N/A</v>
      </c>
    </row>
    <row r="1316" spans="21:25">
      <c r="U1316">
        <v>11003472</v>
      </c>
      <c r="V1316" t="s">
        <v>1676</v>
      </c>
      <c r="W1316" s="126" t="s">
        <v>555</v>
      </c>
      <c r="X1316" s="181">
        <f>_xlfn.NUMBERVALUE('DDB Request'!C1325)</f>
        <v>0</v>
      </c>
      <c r="Y1316" s="191" t="e">
        <f>IF(MATCH(_xlfn.NUMBERVALUE('DDB Request'!C1325),Table2[[SpeedType ]],0),"No","")</f>
        <v>#N/A</v>
      </c>
    </row>
    <row r="1317" spans="21:25">
      <c r="U1317">
        <v>11003530</v>
      </c>
      <c r="V1317" t="s">
        <v>1677</v>
      </c>
      <c r="W1317" s="126" t="s">
        <v>555</v>
      </c>
      <c r="X1317" s="181">
        <f>_xlfn.NUMBERVALUE('DDB Request'!C1326)</f>
        <v>0</v>
      </c>
      <c r="Y1317" s="191" t="e">
        <f>IF(MATCH(_xlfn.NUMBERVALUE('DDB Request'!C1326),Table2[[SpeedType ]],0),"No","")</f>
        <v>#N/A</v>
      </c>
    </row>
    <row r="1318" spans="21:25">
      <c r="U1318">
        <v>11003693</v>
      </c>
      <c r="V1318" t="s">
        <v>1678</v>
      </c>
      <c r="W1318" s="126" t="s">
        <v>555</v>
      </c>
      <c r="X1318" s="181">
        <f>_xlfn.NUMBERVALUE('DDB Request'!C1327)</f>
        <v>0</v>
      </c>
      <c r="Y1318" s="191" t="e">
        <f>IF(MATCH(_xlfn.NUMBERVALUE('DDB Request'!C1327),Table2[[SpeedType ]],0),"No","")</f>
        <v>#N/A</v>
      </c>
    </row>
    <row r="1319" spans="21:25">
      <c r="U1319">
        <v>11006835</v>
      </c>
      <c r="V1319" t="s">
        <v>1679</v>
      </c>
      <c r="W1319" s="126" t="s">
        <v>555</v>
      </c>
      <c r="X1319" s="181">
        <f>_xlfn.NUMBERVALUE('DDB Request'!C1328)</f>
        <v>0</v>
      </c>
      <c r="Y1319" s="191" t="e">
        <f>IF(MATCH(_xlfn.NUMBERVALUE('DDB Request'!C1328),Table2[[SpeedType ]],0),"No","")</f>
        <v>#N/A</v>
      </c>
    </row>
    <row r="1320" spans="21:25">
      <c r="U1320">
        <v>11006747</v>
      </c>
      <c r="V1320" t="s">
        <v>1680</v>
      </c>
      <c r="W1320" s="126" t="s">
        <v>555</v>
      </c>
      <c r="X1320" s="181">
        <f>_xlfn.NUMBERVALUE('DDB Request'!C1329)</f>
        <v>0</v>
      </c>
      <c r="Y1320" s="191" t="e">
        <f>IF(MATCH(_xlfn.NUMBERVALUE('DDB Request'!C1329),Table2[[SpeedType ]],0),"No","")</f>
        <v>#N/A</v>
      </c>
    </row>
    <row r="1321" spans="21:25">
      <c r="U1321">
        <v>11005232</v>
      </c>
      <c r="V1321" t="s">
        <v>1681</v>
      </c>
      <c r="W1321" s="126" t="s">
        <v>555</v>
      </c>
      <c r="X1321" s="181">
        <f>_xlfn.NUMBERVALUE('DDB Request'!C1330)</f>
        <v>0</v>
      </c>
      <c r="Y1321" s="191" t="e">
        <f>IF(MATCH(_xlfn.NUMBERVALUE('DDB Request'!C1330),Table2[[SpeedType ]],0),"No","")</f>
        <v>#N/A</v>
      </c>
    </row>
    <row r="1322" spans="21:25">
      <c r="U1322">
        <v>11006063</v>
      </c>
      <c r="V1322" t="s">
        <v>1682</v>
      </c>
      <c r="W1322" s="126" t="s">
        <v>555</v>
      </c>
      <c r="X1322" s="181">
        <f>_xlfn.NUMBERVALUE('DDB Request'!C1331)</f>
        <v>0</v>
      </c>
      <c r="Y1322" s="191" t="e">
        <f>IF(MATCH(_xlfn.NUMBERVALUE('DDB Request'!C1331),Table2[[SpeedType ]],0),"No","")</f>
        <v>#N/A</v>
      </c>
    </row>
    <row r="1323" spans="21:25">
      <c r="U1323">
        <v>11001962</v>
      </c>
      <c r="V1323" t="s">
        <v>1683</v>
      </c>
      <c r="W1323" s="126" t="s">
        <v>555</v>
      </c>
      <c r="X1323" s="181">
        <f>_xlfn.NUMBERVALUE('DDB Request'!C1332)</f>
        <v>0</v>
      </c>
      <c r="Y1323" s="191" t="e">
        <f>IF(MATCH(_xlfn.NUMBERVALUE('DDB Request'!C1332),Table2[[SpeedType ]],0),"No","")</f>
        <v>#N/A</v>
      </c>
    </row>
    <row r="1324" spans="21:25">
      <c r="U1324">
        <v>11005146</v>
      </c>
      <c r="V1324" t="s">
        <v>1684</v>
      </c>
      <c r="W1324" s="126" t="s">
        <v>555</v>
      </c>
      <c r="X1324" s="181">
        <f>_xlfn.NUMBERVALUE('DDB Request'!C1333)</f>
        <v>0</v>
      </c>
      <c r="Y1324" s="191" t="e">
        <f>IF(MATCH(_xlfn.NUMBERVALUE('DDB Request'!C1333),Table2[[SpeedType ]],0),"No","")</f>
        <v>#N/A</v>
      </c>
    </row>
    <row r="1325" spans="21:25">
      <c r="U1325">
        <v>11005148</v>
      </c>
      <c r="V1325" t="s">
        <v>1685</v>
      </c>
      <c r="W1325" s="126" t="s">
        <v>555</v>
      </c>
      <c r="X1325" s="181">
        <f>_xlfn.NUMBERVALUE('DDB Request'!C1334)</f>
        <v>0</v>
      </c>
      <c r="Y1325" s="191" t="e">
        <f>IF(MATCH(_xlfn.NUMBERVALUE('DDB Request'!C1334),Table2[[SpeedType ]],0),"No","")</f>
        <v>#N/A</v>
      </c>
    </row>
  </sheetData>
  <sortState xmlns:xlrd2="http://schemas.microsoft.com/office/spreadsheetml/2017/richdata2" ref="C53:C58">
    <sortCondition ref="C58"/>
  </sortState>
  <mergeCells count="2">
    <mergeCell ref="A13:C13"/>
    <mergeCell ref="A60:C60"/>
  </mergeCells>
  <hyperlinks>
    <hyperlink ref="H13" r:id="rId1" xr:uid="{D0C20353-0D38-45AA-82AE-3EA30FD9747E}"/>
  </hyperlinks>
  <pageMargins left="0.7" right="0.7" top="0.75" bottom="0.75" header="0.3" footer="0.3"/>
  <pageSetup orientation="portrait" r:id="rId2"/>
  <tableParts count="1">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L&amp;R Request</vt:lpstr>
      <vt:lpstr>DD Commitment Request (old)</vt:lpstr>
      <vt:lpstr>DDB Request</vt:lpstr>
      <vt:lpstr>Drop Down Menus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 Farmer</dc:creator>
  <cp:keywords/>
  <dc:description/>
  <cp:lastModifiedBy>Robert Clark</cp:lastModifiedBy>
  <cp:revision/>
  <dcterms:created xsi:type="dcterms:W3CDTF">2017-06-08T18:44:50Z</dcterms:created>
  <dcterms:modified xsi:type="dcterms:W3CDTF">2022-03-02T16:23:57Z</dcterms:modified>
  <cp:category/>
  <cp:contentStatus/>
</cp:coreProperties>
</file>